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54B47FA0-8909-405F-8019-B7B9B640DCD2}" xr6:coauthVersionLast="47" xr6:coauthVersionMax="47" xr10:uidLastSave="{00000000-0000-0000-0000-000000000000}"/>
  <bookViews>
    <workbookView xWindow="-120" yWindow="-120" windowWidth="29040" windowHeight="15840" xr2:uid="{27C87A55-A6B2-49CA-9FA1-6B51EFFA6A5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5" i="1" l="1"/>
  <c r="P65" i="1"/>
  <c r="Q64" i="1"/>
  <c r="P64" i="1"/>
  <c r="Q63" i="1"/>
  <c r="P63" i="1"/>
  <c r="Q62" i="1"/>
  <c r="Q61" i="1"/>
  <c r="P61" i="1"/>
  <c r="Q60" i="1"/>
  <c r="P60" i="1"/>
  <c r="Q59" i="1"/>
  <c r="P59" i="1"/>
  <c r="Q58" i="1"/>
  <c r="P58" i="1"/>
  <c r="Q57" i="1"/>
  <c r="P57" i="1"/>
  <c r="Q56" i="1"/>
  <c r="P56" i="1"/>
  <c r="Q55" i="1"/>
  <c r="Q49" i="1" s="1"/>
  <c r="P55" i="1"/>
  <c r="Q54" i="1"/>
  <c r="P54" i="1"/>
  <c r="Q53" i="1"/>
  <c r="P53" i="1"/>
  <c r="Q52" i="1"/>
  <c r="P52" i="1"/>
  <c r="Q51" i="1"/>
  <c r="P51" i="1"/>
  <c r="Q50" i="1"/>
  <c r="P50" i="1"/>
  <c r="P49" i="1"/>
  <c r="O49" i="1"/>
  <c r="N49" i="1"/>
  <c r="M49" i="1"/>
  <c r="M14" i="1" s="1"/>
  <c r="M10" i="1" s="1"/>
  <c r="L49" i="1"/>
  <c r="K49" i="1"/>
  <c r="J49" i="1"/>
  <c r="I49" i="1"/>
  <c r="I14" i="1" s="1"/>
  <c r="I10" i="1" s="1"/>
  <c r="H49" i="1"/>
  <c r="G49" i="1"/>
  <c r="Q48" i="1"/>
  <c r="P48" i="1"/>
  <c r="Q47" i="1"/>
  <c r="P47" i="1"/>
  <c r="Q46" i="1"/>
  <c r="P46" i="1"/>
  <c r="P45" i="1" s="1"/>
  <c r="Q45" i="1"/>
  <c r="O45" i="1"/>
  <c r="N45" i="1"/>
  <c r="M45" i="1"/>
  <c r="L45" i="1"/>
  <c r="K45" i="1"/>
  <c r="J45" i="1"/>
  <c r="I45" i="1"/>
  <c r="H45" i="1"/>
  <c r="G45" i="1"/>
  <c r="Q44" i="1"/>
  <c r="P44" i="1"/>
  <c r="Q43" i="1"/>
  <c r="P43" i="1"/>
  <c r="Q42" i="1"/>
  <c r="P42" i="1"/>
  <c r="Q41" i="1"/>
  <c r="P41" i="1"/>
  <c r="Q40" i="1"/>
  <c r="P40" i="1"/>
  <c r="Q39" i="1"/>
  <c r="P39" i="1"/>
  <c r="Q38" i="1"/>
  <c r="P38" i="1"/>
  <c r="Q37" i="1"/>
  <c r="P37" i="1"/>
  <c r="Q36" i="1"/>
  <c r="P36" i="1"/>
  <c r="Q35" i="1"/>
  <c r="P35" i="1"/>
  <c r="Q34" i="1"/>
  <c r="P34" i="1"/>
  <c r="Q33" i="1"/>
  <c r="P33" i="1"/>
  <c r="Q32" i="1"/>
  <c r="P32" i="1"/>
  <c r="Q31" i="1"/>
  <c r="P31" i="1"/>
  <c r="Q30" i="1"/>
  <c r="P30" i="1"/>
  <c r="Q29" i="1"/>
  <c r="P29" i="1"/>
  <c r="Q28" i="1"/>
  <c r="P28" i="1"/>
  <c r="Q27" i="1"/>
  <c r="P27" i="1"/>
  <c r="Q26" i="1"/>
  <c r="Q25" i="1" s="1"/>
  <c r="Q14" i="1" s="1"/>
  <c r="Q10" i="1" s="1"/>
  <c r="P26" i="1"/>
  <c r="P25" i="1"/>
  <c r="O25" i="1"/>
  <c r="O14" i="1" s="1"/>
  <c r="O10" i="1" s="1"/>
  <c r="N25" i="1"/>
  <c r="M25" i="1"/>
  <c r="L25" i="1"/>
  <c r="K25" i="1"/>
  <c r="K14" i="1" s="1"/>
  <c r="K10" i="1" s="1"/>
  <c r="J25" i="1"/>
  <c r="I25" i="1"/>
  <c r="H25" i="1"/>
  <c r="G25" i="1"/>
  <c r="Q24" i="1"/>
  <c r="P24" i="1"/>
  <c r="Q23" i="1"/>
  <c r="P23" i="1"/>
  <c r="Q22" i="1"/>
  <c r="P22" i="1"/>
  <c r="Q21" i="1"/>
  <c r="P21" i="1"/>
  <c r="Q20" i="1"/>
  <c r="P20" i="1"/>
  <c r="Q19" i="1"/>
  <c r="P19" i="1"/>
  <c r="Q18" i="1"/>
  <c r="P18" i="1"/>
  <c r="Q17" i="1"/>
  <c r="P17" i="1"/>
  <c r="Q16" i="1"/>
  <c r="P16" i="1"/>
  <c r="Q15" i="1"/>
  <c r="P15" i="1"/>
  <c r="J15" i="1"/>
  <c r="I15" i="1"/>
  <c r="H15" i="1"/>
  <c r="G15" i="1"/>
  <c r="G14" i="1" s="1"/>
  <c r="G10" i="1" s="1"/>
  <c r="N14" i="1"/>
  <c r="N10" i="1" s="1"/>
  <c r="L14" i="1"/>
  <c r="J14" i="1"/>
  <c r="J10" i="1" s="1"/>
  <c r="H14" i="1"/>
  <c r="Q13" i="1"/>
  <c r="P13" i="1"/>
  <c r="Q12" i="1"/>
  <c r="P12" i="1"/>
  <c r="Q11" i="1"/>
  <c r="P11" i="1"/>
  <c r="O11" i="1"/>
  <c r="N11" i="1"/>
  <c r="M11" i="1"/>
  <c r="L11" i="1"/>
  <c r="K11" i="1"/>
  <c r="J11" i="1"/>
  <c r="I11" i="1"/>
  <c r="H11" i="1"/>
  <c r="G11" i="1"/>
  <c r="S10" i="1"/>
  <c r="L10" i="1"/>
  <c r="H10" i="1"/>
  <c r="P14" i="1" l="1"/>
  <c r="P10" i="1" s="1"/>
</calcChain>
</file>

<file path=xl/sharedStrings.xml><?xml version="1.0" encoding="utf-8"?>
<sst xmlns="http://schemas.openxmlformats.org/spreadsheetml/2006/main" count="206" uniqueCount="151">
  <si>
    <t>DANH MỤC DỰ ÁN ĐẦU TƯ DO HUYỆN QUẢN LÝ KẾ HOẠCH NĂM 2023(ĐIỀU CHỈNH)</t>
  </si>
  <si>
    <t>(Kèm theo Nghị quyết số       /NQ- HĐND ngày    /5/2023 của Hội đồng nhân dân huyện Thanh Liêm)</t>
  </si>
  <si>
    <t>Đơn vị: Triệu đồng</t>
  </si>
  <si>
    <t>STT</t>
  </si>
  <si>
    <t>Danh mục dự án</t>
  </si>
  <si>
    <t>Địa điểm XD</t>
  </si>
  <si>
    <t>Quy mô đầu tư</t>
  </si>
  <si>
    <t>Thời gian KC-HT</t>
  </si>
  <si>
    <t xml:space="preserve">Quyết định đầu tư  </t>
  </si>
  <si>
    <t>Lũy kế số vốn đã bố trí từ khởi công đến hết năm 2022</t>
  </si>
  <si>
    <t>Kế hoạch 5 năm 2021-2025</t>
  </si>
  <si>
    <t>Kế hoạch năm 2023</t>
  </si>
  <si>
    <r>
      <t>Kế hoạch năm 2023
(</t>
    </r>
    <r>
      <rPr>
        <i/>
        <sz val="13"/>
        <rFont val="Times New Roman"/>
        <family val="1"/>
      </rPr>
      <t>Sau điều chỉnh</t>
    </r>
    <r>
      <rPr>
        <sz val="13"/>
        <rFont val="Times New Roman"/>
        <family val="1"/>
      </rPr>
      <t>)</t>
    </r>
  </si>
  <si>
    <t>Ghi chú</t>
  </si>
  <si>
    <t>Đã thực hiện</t>
  </si>
  <si>
    <t>Số quyết định; ngày, tháng, năm ban hành</t>
  </si>
  <si>
    <t xml:space="preserve">TMĐT </t>
  </si>
  <si>
    <t>Nghị quyết số 54/NQ- HĐND ngày 16/12/2022</t>
  </si>
  <si>
    <t>Điều chỉnh</t>
  </si>
  <si>
    <t>Tổng số</t>
  </si>
  <si>
    <t>Trong đó: NSTT</t>
  </si>
  <si>
    <t>Ngân sách huyện</t>
  </si>
  <si>
    <t>TỔNG SỐ</t>
  </si>
  <si>
    <t>I</t>
  </si>
  <si>
    <t>Lĩnh vực Lao động và giải quyết việc làm</t>
  </si>
  <si>
    <r>
      <t>Cấp vốn điều lệ cho Ngân sách chính sách xã hội huyện(</t>
    </r>
    <r>
      <rPr>
        <i/>
        <sz val="13"/>
        <rFont val="Times New Roman"/>
        <family val="1"/>
      </rPr>
      <t>theo Đề án cho vay hỗ trợ giải quyết việc làm, duy trì và mở rộng việc làm trên địa bàn tỉnh Hà Nam giai đoạn 2022-2025)</t>
    </r>
  </si>
  <si>
    <t>1417;
21/7/2022</t>
  </si>
  <si>
    <t>II</t>
  </si>
  <si>
    <t>Lĩnh vực đầu tư- xây dựng</t>
  </si>
  <si>
    <t>Dự án hoàn thành, hoàn thành đến điểm dừng kỹ thuật đến 31/12/2022</t>
  </si>
  <si>
    <t>Dự án ĐTXD hệ thống điện chiếu sáng trên đường ĐT.499B (Từ dốc Bói đến cầu Nga), huyện Thanh Liêm</t>
  </si>
  <si>
    <t>huyện Thanh Liêm</t>
  </si>
  <si>
    <t>2020-2021</t>
  </si>
  <si>
    <t>2924; 30/10/2020</t>
  </si>
  <si>
    <t>Dự án ĐTXD cải tạo, tăng cường mặt đường và xây dựng hệ thống chiếu sáng trên đường ĐH07 (đoạn từ ĐT.495 đến ĐT.499B), huyện Thanh Liêm</t>
  </si>
  <si>
    <t>Liêm Cần, Tân Thanh</t>
  </si>
  <si>
    <t>2021-2022</t>
  </si>
  <si>
    <t>4602; 15/12/2021</t>
  </si>
  <si>
    <t>Dự án ĐTXD cải tạo, tăng cường mặt đường và xây dựng hệ thống chiếu sáng trên đường ĐH09, huyện Thanh Liêm</t>
  </si>
  <si>
    <t>Thanh Tân, Thanh Hương</t>
  </si>
  <si>
    <t>3510; 26/10/2021</t>
  </si>
  <si>
    <t>Dự án ĐTXD nạo vét, gia cố kênh dẫn trạm bơm Tây Hà, thị trấn Kiện Khê, huyện Thanh Liêm</t>
  </si>
  <si>
    <t>Thị trấn Kiện Khê</t>
  </si>
  <si>
    <t>1,6Km</t>
  </si>
  <si>
    <t xml:space="preserve">3336; 20/9/2021 </t>
  </si>
  <si>
    <t>Dự án đầu tư xây dựng cải tạo, nâng cấp tuyến đường ĐH.04 (Km0+00- Km3+800), huyện Thanh Liêm</t>
  </si>
  <si>
    <t>Liêm Phong</t>
  </si>
  <si>
    <t>636; 29/4/2021</t>
  </si>
  <si>
    <t>Dự án ĐTXD đường giao thông đến trung tâm các xã, huyện Thanh Liêm</t>
  </si>
  <si>
    <t>Huyện Thanh Liêm</t>
  </si>
  <si>
    <t>2006-2020</t>
  </si>
  <si>
    <t>1303; 14/12/2006; 338; 20/2/2019</t>
  </si>
  <si>
    <t xml:space="preserve">Dự án xây dựng khu đấu giá quyền sử dụng đất các vị trí nhỏ lẻ, xen kẹp trong khu dân cư tại xã Thanh Phong, huyện Thanh Liêm
</t>
  </si>
  <si>
    <t>Xã Thanh Phong</t>
  </si>
  <si>
    <t>2020-2022</t>
  </si>
  <si>
    <t>666 ngày 06/3/2020</t>
  </si>
  <si>
    <t xml:space="preserve">Dự án xây dựng khu đấu giá quyền sử dụng đất các vị trí xen kẹp trong khu dân cư tại xã Thanh Phong, huyện Thanh Liêm
</t>
  </si>
  <si>
    <t>665 ngày 06/3/2020</t>
  </si>
  <si>
    <t>2</t>
  </si>
  <si>
    <t>Dự án chuyển tiếp sang năm 2023</t>
  </si>
  <si>
    <t>Dự án ĐTXD đường vành đai kinh tế T1 (nối QL1A với đường cao tốc Cầu Giẽ-Ninh Bình tại Chằm Thị), huyện Thanh Liêm</t>
  </si>
  <si>
    <t>Tân Thanh, Thanh Phong</t>
  </si>
  <si>
    <t>2009-2023</t>
  </si>
  <si>
    <t>1968; 24/10/2022</t>
  </si>
  <si>
    <t>Dự án ĐTXD tuyến đường ĐN.08 (đoạn kết nối đường Đ.D8 với đường Đ.D10) tại khu trung tâm hành chính huyện Thanh Liêm</t>
  </si>
  <si>
    <t>Thị trấn Tân Thanh</t>
  </si>
  <si>
    <t>2021-2023</t>
  </si>
  <si>
    <t>110; 10/01/2022</t>
  </si>
  <si>
    <t>Dự án ĐTXD cải tạo, nâng cấp cầu Truật và đường giao thông hai đầu cầu thuộc địa phận xã Liêm Sơn, huyện Thanh Liêm</t>
  </si>
  <si>
    <t>Liêm Sơn</t>
  </si>
  <si>
    <t>2022-2023</t>
  </si>
  <si>
    <t>451; 17/3/2022</t>
  </si>
  <si>
    <t>Dự án ĐTXD hệ thống điện chiếu sáng trên đường ĐH.01, ĐH02, ĐH.03, ĐH.05 và ĐH.06, huyện Thanh Liêm</t>
  </si>
  <si>
    <t>4781; 23/12/2021</t>
  </si>
  <si>
    <t>Dự án ĐTXD hệ thống điện chiếu sáng trên đường ĐH.11, ĐH.12 và ĐH.14, huyện Thanh Liêm</t>
  </si>
  <si>
    <t>4887; 24/12/2021</t>
  </si>
  <si>
    <t>Dự án ĐTXD xây dựng tuyến đường ĐN07, tuyến đường ĐD.09  và hoàn trả một phần kênh tiêu KT-8 tại khu trung tâm hành chính huyện Thanh Liêm</t>
  </si>
  <si>
    <t>2022-2024</t>
  </si>
  <si>
    <t>1419;
18/7/2022</t>
  </si>
  <si>
    <t>Dự án đầu tư xây dựng khu trụ sở trung tâm hành chính huyện Thanh Liêm</t>
  </si>
  <si>
    <t>2021 - 2024</t>
  </si>
  <si>
    <t>541; 30/3/2022</t>
  </si>
  <si>
    <t>Dự án ĐTXD trụ sở hành chính thị trấn Tân Thanh, huyện Thanh Liêm</t>
  </si>
  <si>
    <t>540; 30/3/2022</t>
  </si>
  <si>
    <t>Dự án ĐTXD xây dựng quảng trường tại khu trung tâm hành chính huyện Thanh Liêm</t>
  </si>
  <si>
    <t>Dự án ĐTXD trường chất lượng cao THCS Đinh Công Tráng</t>
  </si>
  <si>
    <t>3265  ngày 26/10/2022</t>
  </si>
  <si>
    <t>Dự án ĐTXD xây dựng HTKT khu đấu giá QSDĐ tại xã Liêm Phong, Huyện Thanh Liêm (vị trí 1)</t>
  </si>
  <si>
    <t>544; 07/4/2021</t>
  </si>
  <si>
    <t>Dự án ĐTXD xây dựng HTKT khu đấu giá QSDĐ tại xã Liêm Phong, Huyện Thanh Liêm (vị trí 2)</t>
  </si>
  <si>
    <t>1147; 07/7/2021</t>
  </si>
  <si>
    <t>Dự án ĐTXD xây dựng HTKT khu đấu giá QSDĐ tại xã Thanh Hà, Huyện Thanh Liêm</t>
  </si>
  <si>
    <t>Thanh Hà</t>
  </si>
  <si>
    <t>1146; 07/7/2021</t>
  </si>
  <si>
    <t>Xây dựng hạ tầng kỹ thuật khu đấu giá quyền sử dụng đất tại xã Thanh Tân, huyện Thanh Liêm</t>
  </si>
  <si>
    <t>Thanh Tân</t>
  </si>
  <si>
    <t>1148; 07/7/2021</t>
  </si>
  <si>
    <t>Dự án ĐTXD xây dựng HTKT khu đấu giá QSDĐ tại xã Thanh Hương, Huyện Thanh Liêm</t>
  </si>
  <si>
    <t>Thanh Hương</t>
  </si>
  <si>
    <t>263; 15/02/2022</t>
  </si>
  <si>
    <t xml:space="preserve">Dự án ĐTXD xây dựng HTKT khu đấu giá QSDĐ tại xã Thanh Phong và Thanh Hà, Huyện Thanh Liêm </t>
  </si>
  <si>
    <t>Thanh Phong, Thanh Hà</t>
  </si>
  <si>
    <t>264; 15/02/2022</t>
  </si>
  <si>
    <t>Dự án ĐTXD nạo vét, gia cố kênh TB6 huyện Thanh Liêm</t>
  </si>
  <si>
    <t>Thanh Thủy, Kiện Khê</t>
  </si>
  <si>
    <t>3452; 06/12/2022</t>
  </si>
  <si>
    <t xml:space="preserve">Xây dựng đường hầm Sở chỉ huy thống nhất trong căn cứ hậu phương huyện Thanh Liêm    </t>
  </si>
  <si>
    <t>Thanh Nghị -Thanh Liêm</t>
  </si>
  <si>
    <t>2018-2022</t>
  </si>
  <si>
    <t xml:space="preserve">89a; 31/10/2018 </t>
  </si>
  <si>
    <t>3</t>
  </si>
  <si>
    <t>Dự án dự kiến khởi công mới năm 2023</t>
  </si>
  <si>
    <t>Dự án đầu tư xây dựng cải tạo, nâng cấp tuyến đường ĐH.14 (đoạn từ QL1A đến đường ĐH13) địa bàn xã Thanh Hương và xã Thanh Tâm, huyện Thanh Liêm</t>
  </si>
  <si>
    <t>Thanh Hương, Thanh Tâm</t>
  </si>
  <si>
    <t>NQ 30; 27/9/2022</t>
  </si>
  <si>
    <t>Dự án cải tạo, nâng cấp tuyến đường ĐH.05, huyện Thanh Liêm</t>
  </si>
  <si>
    <t>Thanh Nghị</t>
  </si>
  <si>
    <t>NQ 26; 27/9/2022</t>
  </si>
  <si>
    <t>Dự án bổ sung theo Chương trình, đề án(Nguồn vốn theo Nghị quyết số 02/NQ- HĐND của HĐND tỉnh Hà Nam)</t>
  </si>
  <si>
    <t>Dự án đầu tư xây dựng tuyến đường ĐH.07 (đoạn từ Khu nhà ở đô thị tại thị trấn Tân Thanh đến Khu đấu giá xã Thanh Phong, xã Thanh Hà), huyện Thanh Liêm</t>
  </si>
  <si>
    <t>NQ 28; 27/9/2022</t>
  </si>
  <si>
    <t>Dự ánđầu tư xây dựng tuyến đường Đ.N09 (đoạn kết nối đường ĐH.06 với đường Đ.D05), huyện Thanh Liêm</t>
  </si>
  <si>
    <t>NQ 22; 27/9/2022</t>
  </si>
  <si>
    <t>Dự ánđầu tư xây dựng tuyến đường Đ.N11(đoạn kết nối đường ĐH.06 với đường Đ.D05), huyện Thanh Liêm</t>
  </si>
  <si>
    <t xml:space="preserve"> NQ 23; 27/9/2022</t>
  </si>
  <si>
    <t>Dự án cải tạo, nâng cấp các tuyến đường khu vực và chỉnh trang các tuyến đường hiện trạng thị trấn Tân Thanh, huyện Thanh Liêm</t>
  </si>
  <si>
    <t>NQ 24; 27/9/2022</t>
  </si>
  <si>
    <t>Dự án đầu tư xây dựng hệ thống chiếu sáng các tuyến phố chính, các trục đường giao thông chính tại thị trấn Tân Thanh, huyện Thanh Liêm</t>
  </si>
  <si>
    <t>NQ 29; 27/9/2022</t>
  </si>
  <si>
    <t>Dự án đầu tư xây dựng tuyến đường Đ.N02 (kết nối đường ĐT.495 với đường T4) huyện Thanh Liêm</t>
  </si>
  <si>
    <t>2022-2025</t>
  </si>
  <si>
    <t>NQ 21; 27/9/2022</t>
  </si>
  <si>
    <t>Dự án cải tạo, nâng cấp tuyến đường ĐH.06 (đoạn từ đường T1 đến đường ĐH.10), huyện Thanh Liêm</t>
  </si>
  <si>
    <t>NQ 25; 27/9/2022</t>
  </si>
  <si>
    <t>Dự án đầu tư xây dựng trạm xử lý nước thải tập trung và hệ thống thoát nước thải thị trấn Tân Thanh, huyện Thanh Liêm</t>
  </si>
  <si>
    <t xml:space="preserve"> NQ 27; 27/9/2022</t>
  </si>
  <si>
    <t>Dự án ĐTXD tuyến đường trục vành đai kinh tế T4 (đoạn từ đường ĐT.499B đến ĐT.495B), huyện Thanh Liêm</t>
  </si>
  <si>
    <t>2022-2026</t>
  </si>
  <si>
    <t>NQ 40; 04/11/2022</t>
  </si>
  <si>
    <t>Dự án đầu tư xây dựng HTKT khu đấu giá quyền sử dụng đất tại thị trấn Tân Thanh (lô NV4, lô NV7 theo quy hoạch chung xây dựng đô thị huyện lỵ Thanh Liêm), huyện Thanh Liêm</t>
  </si>
  <si>
    <t>502;
29/3/2023</t>
  </si>
  <si>
    <t>Dự án đầu tư xây dựng HTKT khu đấu giá quyền sử dụng đất tại thị trấn Tân Thanh (lô BT4, lô BT12 theo quy hoạch chung xây dựng đô thị huyện lỵ Thanh Liêm), huyện Thanh Liêm</t>
  </si>
  <si>
    <t>503;
29/3/2023</t>
  </si>
  <si>
    <t>Dự án đầu tư xây dựng HTKT khu đấu giá quyền sử dụng đất tại thị trấn Tân Thanh (lô HH16 theo quy hoạch chung xây dựng đô thị huyện lỵ Thanh Liêm), huyện Thanh Liêm</t>
  </si>
  <si>
    <t>501;
29/3/2023</t>
  </si>
  <si>
    <t>III</t>
  </si>
  <si>
    <t>Bố trí nhiệm vụ quy hoạch</t>
  </si>
  <si>
    <t>IV</t>
  </si>
  <si>
    <t>Hỗ trợ chi đầu tư phát triển cấp xã</t>
  </si>
  <si>
    <t>V</t>
  </si>
  <si>
    <t>Dự phòng đầu tư công năm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</si>
</sst>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3" x14ac:knownFonts="1">
    <font>
      <sz val="12"/>
      <color theme="1"/>
      <name val="Times New Roman"/>
      <family val="2"/>
      <charset val="163"/>
    </font>
    <font>
      <sz val="10"/>
      <name val="Arial"/>
      <family val="2"/>
    </font>
    <font>
      <b/>
      <sz val="13"/>
      <name val="Times New Roman"/>
      <family val="1"/>
    </font>
    <font>
      <sz val="13"/>
      <name val="Times New Roman"/>
      <family val="1"/>
    </font>
    <font>
      <i/>
      <sz val="13"/>
      <name val="Times New Roman"/>
      <family val="1"/>
    </font>
    <font>
      <sz val="13"/>
      <color indexed="9"/>
      <name val="Times New Roman"/>
      <family val="1"/>
    </font>
    <font>
      <b/>
      <u/>
      <sz val="13"/>
      <name val="Times New Roman"/>
      <family val="1"/>
    </font>
    <font>
      <b/>
      <i/>
      <sz val="13"/>
      <name val="Times New Roman"/>
      <family val="1"/>
    </font>
    <font>
      <sz val="13"/>
      <color theme="1"/>
      <name val="Times New Roman"/>
      <family val="1"/>
    </font>
    <font>
      <b/>
      <sz val="13"/>
      <color theme="1"/>
      <name val="Times New Roman"/>
      <family val="1"/>
    </font>
    <font>
      <b/>
      <i/>
      <sz val="13"/>
      <color theme="1"/>
      <name val="Times New Roman"/>
      <family val="1"/>
    </font>
    <font>
      <i/>
      <sz val="13"/>
      <color theme="1"/>
      <name val="Times New Roman"/>
      <family val="1"/>
    </font>
    <font>
      <i/>
      <sz val="14"/>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1" fontId="2" fillId="0" borderId="0" xfId="1" applyNumberFormat="1" applyFont="1" applyAlignment="1">
      <alignment horizontal="center" vertical="center" wrapText="1"/>
    </xf>
    <xf numFmtId="1" fontId="3" fillId="0" borderId="0" xfId="1" applyNumberFormat="1" applyFont="1" applyAlignment="1">
      <alignment vertical="center" wrapText="1"/>
    </xf>
    <xf numFmtId="1" fontId="4" fillId="0" borderId="0" xfId="1" applyNumberFormat="1" applyFont="1" applyAlignment="1">
      <alignment horizontal="center" vertical="center" wrapText="1"/>
    </xf>
    <xf numFmtId="1" fontId="4" fillId="0" borderId="0" xfId="1" applyNumberFormat="1" applyFont="1" applyAlignment="1">
      <alignment horizontal="center" vertical="center" wrapText="1"/>
    </xf>
    <xf numFmtId="1" fontId="4" fillId="0" borderId="1" xfId="1" applyNumberFormat="1" applyFont="1" applyBorder="1" applyAlignment="1">
      <alignment horizontal="right" vertical="center"/>
    </xf>
    <xf numFmtId="1" fontId="5" fillId="0" borderId="0" xfId="1" applyNumberFormat="1" applyFont="1" applyAlignment="1">
      <alignment vertical="center" wrapText="1"/>
    </xf>
    <xf numFmtId="3" fontId="3" fillId="0" borderId="2" xfId="1" applyNumberFormat="1" applyFont="1" applyBorder="1" applyAlignment="1">
      <alignment horizontal="center" vertical="center" wrapText="1"/>
    </xf>
    <xf numFmtId="3" fontId="3" fillId="0" borderId="3" xfId="1" applyNumberFormat="1" applyFont="1" applyBorder="1" applyAlignment="1">
      <alignment horizontal="center" vertical="center" wrapText="1"/>
    </xf>
    <xf numFmtId="3" fontId="3" fillId="0" borderId="4" xfId="1" applyNumberFormat="1" applyFont="1" applyBorder="1" applyAlignment="1">
      <alignment horizontal="center" vertical="center" wrapText="1"/>
    </xf>
    <xf numFmtId="3" fontId="3" fillId="0" borderId="5" xfId="1" applyNumberFormat="1" applyFont="1" applyBorder="1" applyAlignment="1">
      <alignment horizontal="center" vertical="center" wrapText="1"/>
    </xf>
    <xf numFmtId="3" fontId="3" fillId="0" borderId="2" xfId="1" quotePrefix="1" applyNumberFormat="1" applyFont="1" applyBorder="1" applyAlignment="1">
      <alignment horizontal="center" vertical="center" wrapText="1"/>
    </xf>
    <xf numFmtId="3" fontId="2" fillId="0" borderId="2" xfId="1" applyNumberFormat="1" applyFont="1" applyBorder="1" applyAlignment="1">
      <alignment horizontal="center" vertical="center" wrapText="1"/>
    </xf>
    <xf numFmtId="164" fontId="6" fillId="0" borderId="2" xfId="1" quotePrefix="1" applyNumberFormat="1" applyFont="1" applyBorder="1" applyAlignment="1">
      <alignment horizontal="right" vertical="center" wrapText="1"/>
    </xf>
    <xf numFmtId="164" fontId="6" fillId="2" borderId="2" xfId="1" quotePrefix="1" applyNumberFormat="1" applyFont="1" applyFill="1" applyBorder="1" applyAlignment="1">
      <alignment horizontal="right" vertical="center" wrapText="1"/>
    </xf>
    <xf numFmtId="3" fontId="2" fillId="0" borderId="2" xfId="1" quotePrefix="1" applyNumberFormat="1" applyFont="1" applyBorder="1" applyAlignment="1">
      <alignment horizontal="center" vertical="center" wrapText="1"/>
    </xf>
    <xf numFmtId="164" fontId="2" fillId="0" borderId="2" xfId="1" quotePrefix="1" applyNumberFormat="1" applyFont="1" applyBorder="1" applyAlignment="1">
      <alignment horizontal="right" vertical="center" wrapText="1"/>
    </xf>
    <xf numFmtId="164" fontId="2" fillId="2" borderId="2" xfId="1" quotePrefix="1" applyNumberFormat="1" applyFont="1" applyFill="1" applyBorder="1" applyAlignment="1">
      <alignment horizontal="right" vertical="center" wrapText="1"/>
    </xf>
    <xf numFmtId="3" fontId="3" fillId="2" borderId="2" xfId="1" applyNumberFormat="1" applyFont="1" applyFill="1" applyBorder="1" applyAlignment="1">
      <alignment horizontal="center" vertical="center" wrapText="1"/>
    </xf>
    <xf numFmtId="3" fontId="3" fillId="0" borderId="2" xfId="1" applyNumberFormat="1" applyFont="1" applyBorder="1" applyAlignment="1">
      <alignment horizontal="center" vertical="center" wrapText="1"/>
    </xf>
    <xf numFmtId="164" fontId="3" fillId="0" borderId="2" xfId="1" quotePrefix="1" applyNumberFormat="1" applyFont="1" applyBorder="1" applyAlignment="1">
      <alignment horizontal="right" vertical="center" wrapText="1"/>
    </xf>
    <xf numFmtId="164" fontId="3" fillId="2" borderId="2" xfId="1" quotePrefix="1" applyNumberFormat="1" applyFont="1" applyFill="1" applyBorder="1" applyAlignment="1">
      <alignment horizontal="right" vertical="center" wrapText="1"/>
    </xf>
    <xf numFmtId="3" fontId="3" fillId="2" borderId="2" xfId="1" applyNumberFormat="1" applyFont="1" applyFill="1" applyBorder="1" applyAlignment="1">
      <alignment vertical="center" wrapText="1"/>
    </xf>
    <xf numFmtId="1" fontId="2" fillId="0" borderId="2" xfId="1" applyNumberFormat="1" applyFont="1" applyBorder="1" applyAlignment="1">
      <alignment horizontal="center" vertical="center"/>
    </xf>
    <xf numFmtId="1" fontId="2" fillId="0" borderId="2" xfId="1" applyNumberFormat="1" applyFont="1" applyBorder="1" applyAlignment="1">
      <alignment vertical="center" wrapText="1"/>
    </xf>
    <xf numFmtId="1" fontId="2" fillId="0" borderId="2" xfId="1" applyNumberFormat="1" applyFont="1" applyBorder="1" applyAlignment="1">
      <alignment horizontal="center" vertical="center" wrapText="1"/>
    </xf>
    <xf numFmtId="164" fontId="2" fillId="0" borderId="2" xfId="1" applyNumberFormat="1" applyFont="1" applyBorder="1" applyAlignment="1">
      <alignment horizontal="right" vertical="center"/>
    </xf>
    <xf numFmtId="164" fontId="7" fillId="0" borderId="2" xfId="1" applyNumberFormat="1" applyFont="1" applyBorder="1" applyAlignment="1">
      <alignment horizontal="right" vertical="center"/>
    </xf>
    <xf numFmtId="1" fontId="2" fillId="0" borderId="2" xfId="1" applyNumberFormat="1" applyFont="1" applyBorder="1" applyAlignment="1">
      <alignment horizontal="right" vertical="center"/>
    </xf>
    <xf numFmtId="1" fontId="3" fillId="2" borderId="2" xfId="1" applyNumberFormat="1" applyFont="1" applyFill="1" applyBorder="1" applyAlignment="1">
      <alignment vertical="center"/>
    </xf>
    <xf numFmtId="3" fontId="7" fillId="0" borderId="2" xfId="1" applyNumberFormat="1" applyFont="1" applyBorder="1" applyAlignment="1">
      <alignment horizontal="center" vertical="center" wrapText="1"/>
    </xf>
    <xf numFmtId="3" fontId="7" fillId="0" borderId="2" xfId="1" quotePrefix="1" applyNumberFormat="1" applyFont="1" applyBorder="1" applyAlignment="1">
      <alignment horizontal="center" vertical="center" wrapText="1"/>
    </xf>
    <xf numFmtId="164" fontId="7" fillId="0" borderId="2" xfId="1" quotePrefix="1" applyNumberFormat="1" applyFont="1" applyBorder="1" applyAlignment="1">
      <alignment horizontal="right" vertical="center" wrapText="1"/>
    </xf>
    <xf numFmtId="164" fontId="7" fillId="2" borderId="2" xfId="1" quotePrefix="1" applyNumberFormat="1" applyFont="1" applyFill="1" applyBorder="1" applyAlignment="1">
      <alignment horizontal="right" vertical="center" wrapText="1"/>
    </xf>
    <xf numFmtId="3" fontId="4" fillId="2" borderId="2" xfId="1" applyNumberFormat="1" applyFont="1" applyFill="1" applyBorder="1" applyAlignment="1">
      <alignment vertical="center" wrapText="1"/>
    </xf>
    <xf numFmtId="37" fontId="3" fillId="0" borderId="2" xfId="1" applyNumberFormat="1" applyFont="1" applyBorder="1" applyAlignment="1">
      <alignment horizontal="center" vertical="center" wrapText="1"/>
    </xf>
    <xf numFmtId="3" fontId="3" fillId="3" borderId="2" xfId="1" applyNumberFormat="1" applyFont="1" applyFill="1" applyBorder="1" applyAlignment="1">
      <alignment horizontal="left" vertical="center" wrapText="1"/>
    </xf>
    <xf numFmtId="3" fontId="3" fillId="3" borderId="2" xfId="1" applyNumberFormat="1" applyFont="1" applyFill="1" applyBorder="1" applyAlignment="1">
      <alignment horizontal="center" vertical="center" wrapText="1"/>
    </xf>
    <xf numFmtId="3" fontId="3" fillId="3" borderId="2" xfId="1" quotePrefix="1" applyNumberFormat="1" applyFont="1" applyFill="1" applyBorder="1" applyAlignment="1">
      <alignment horizontal="center" vertical="center" wrapText="1"/>
    </xf>
    <xf numFmtId="164" fontId="3" fillId="3" borderId="2" xfId="1" quotePrefix="1" applyNumberFormat="1" applyFont="1" applyFill="1" applyBorder="1" applyAlignment="1">
      <alignment horizontal="right" vertical="center" wrapText="1"/>
    </xf>
    <xf numFmtId="164" fontId="3" fillId="3" borderId="2" xfId="1" applyNumberFormat="1" applyFont="1" applyFill="1" applyBorder="1" applyAlignment="1">
      <alignment horizontal="right" vertical="center" wrapText="1"/>
    </xf>
    <xf numFmtId="164" fontId="3" fillId="0" borderId="6" xfId="1" quotePrefix="1" applyNumberFormat="1" applyFont="1" applyBorder="1" applyAlignment="1">
      <alignment horizontal="right" vertical="center" wrapText="1"/>
    </xf>
    <xf numFmtId="3" fontId="3" fillId="3" borderId="6" xfId="1" quotePrefix="1" applyNumberFormat="1" applyFont="1" applyFill="1" applyBorder="1" applyAlignment="1">
      <alignment horizontal="center" vertical="center" wrapText="1"/>
    </xf>
    <xf numFmtId="3" fontId="8" fillId="0" borderId="2" xfId="1" applyNumberFormat="1" applyFont="1" applyBorder="1" applyAlignment="1">
      <alignment horizontal="left" vertical="center" wrapText="1"/>
    </xf>
    <xf numFmtId="3" fontId="8" fillId="0" borderId="2" xfId="1" applyNumberFormat="1" applyFont="1" applyBorder="1" applyAlignment="1">
      <alignment horizontal="center" vertical="center" wrapText="1"/>
    </xf>
    <xf numFmtId="3" fontId="8" fillId="0" borderId="2" xfId="1" quotePrefix="1" applyNumberFormat="1" applyFont="1" applyBorder="1" applyAlignment="1">
      <alignment horizontal="center" vertical="center" wrapText="1"/>
    </xf>
    <xf numFmtId="164" fontId="8" fillId="0" borderId="2" xfId="1" quotePrefix="1" applyNumberFormat="1" applyFont="1" applyBorder="1" applyAlignment="1">
      <alignment horizontal="right" vertical="center" wrapText="1"/>
    </xf>
    <xf numFmtId="164" fontId="8" fillId="0" borderId="2" xfId="1" applyNumberFormat="1" applyFont="1" applyBorder="1" applyAlignment="1">
      <alignment horizontal="right" vertical="center" wrapText="1"/>
    </xf>
    <xf numFmtId="164" fontId="3" fillId="2" borderId="2" xfId="1" applyNumberFormat="1" applyFont="1" applyFill="1" applyBorder="1" applyAlignment="1">
      <alignment vertical="center" wrapText="1"/>
    </xf>
    <xf numFmtId="165" fontId="3" fillId="2" borderId="2" xfId="1" applyNumberFormat="1" applyFont="1" applyFill="1" applyBorder="1" applyAlignment="1">
      <alignment vertical="center" wrapText="1"/>
    </xf>
    <xf numFmtId="37" fontId="8" fillId="0" borderId="2" xfId="1" applyNumberFormat="1" applyFont="1" applyBorder="1" applyAlignment="1">
      <alignment horizontal="center" vertical="center" wrapText="1"/>
    </xf>
    <xf numFmtId="3" fontId="8" fillId="3" borderId="2" xfId="1" applyNumberFormat="1" applyFont="1" applyFill="1" applyBorder="1" applyAlignment="1">
      <alignment horizontal="left" vertical="center" wrapText="1"/>
    </xf>
    <xf numFmtId="3" fontId="8" fillId="3" borderId="2" xfId="1" applyNumberFormat="1" applyFont="1" applyFill="1" applyBorder="1" applyAlignment="1">
      <alignment horizontal="center" vertical="center" wrapText="1"/>
    </xf>
    <xf numFmtId="3" fontId="8" fillId="3" borderId="2" xfId="1" quotePrefix="1" applyNumberFormat="1" applyFont="1" applyFill="1" applyBorder="1" applyAlignment="1">
      <alignment horizontal="center" vertical="center" wrapText="1"/>
    </xf>
    <xf numFmtId="3" fontId="8" fillId="3" borderId="2" xfId="0" applyNumberFormat="1" applyFont="1" applyFill="1" applyBorder="1" applyAlignment="1">
      <alignment horizontal="center" vertical="center" wrapText="1"/>
    </xf>
    <xf numFmtId="164" fontId="8" fillId="3" borderId="2" xfId="1" applyNumberFormat="1" applyFont="1" applyFill="1" applyBorder="1" applyAlignment="1">
      <alignment horizontal="right" vertical="center" wrapText="1"/>
    </xf>
    <xf numFmtId="164" fontId="8" fillId="0" borderId="6" xfId="1" quotePrefix="1" applyNumberFormat="1" applyFont="1" applyBorder="1" applyAlignment="1">
      <alignment horizontal="right" vertical="center" wrapText="1"/>
    </xf>
    <xf numFmtId="3" fontId="8" fillId="3" borderId="6" xfId="1" quotePrefix="1" applyNumberFormat="1" applyFont="1" applyFill="1" applyBorder="1" applyAlignment="1">
      <alignment horizontal="center" vertical="center" wrapText="1"/>
    </xf>
    <xf numFmtId="3" fontId="8" fillId="2" borderId="2" xfId="1" applyNumberFormat="1" applyFont="1" applyFill="1" applyBorder="1" applyAlignment="1">
      <alignment vertical="center" wrapText="1"/>
    </xf>
    <xf numFmtId="3" fontId="9" fillId="0" borderId="2" xfId="1" quotePrefix="1" applyNumberFormat="1" applyFont="1" applyBorder="1" applyAlignment="1">
      <alignment horizontal="center" vertical="center" wrapText="1"/>
    </xf>
    <xf numFmtId="164" fontId="9" fillId="0" borderId="2" xfId="1" quotePrefix="1" applyNumberFormat="1" applyFont="1" applyBorder="1" applyAlignment="1">
      <alignment horizontal="right" vertical="center" wrapText="1"/>
    </xf>
    <xf numFmtId="3" fontId="10" fillId="0" borderId="2" xfId="1" applyNumberFormat="1" applyFont="1" applyBorder="1" applyAlignment="1">
      <alignment horizontal="center" vertical="center" wrapText="1"/>
    </xf>
    <xf numFmtId="3" fontId="10" fillId="0" borderId="2" xfId="1" quotePrefix="1" applyNumberFormat="1" applyFont="1" applyBorder="1" applyAlignment="1">
      <alignment horizontal="center" vertical="center" wrapText="1"/>
    </xf>
    <xf numFmtId="164" fontId="10" fillId="0" borderId="2" xfId="1" quotePrefix="1" applyNumberFormat="1" applyFont="1" applyBorder="1" applyAlignment="1">
      <alignment horizontal="right" vertical="center" wrapText="1"/>
    </xf>
    <xf numFmtId="164" fontId="10" fillId="2" borderId="2" xfId="1" quotePrefix="1" applyNumberFormat="1" applyFont="1" applyFill="1" applyBorder="1" applyAlignment="1">
      <alignment horizontal="right" vertical="center" wrapText="1"/>
    </xf>
    <xf numFmtId="3" fontId="11" fillId="2" borderId="2" xfId="1" applyNumberFormat="1" applyFont="1" applyFill="1" applyBorder="1" applyAlignment="1">
      <alignment vertical="center" wrapText="1"/>
    </xf>
    <xf numFmtId="3" fontId="3" fillId="0" borderId="2" xfId="1" applyNumberFormat="1" applyFont="1" applyBorder="1" applyAlignment="1">
      <alignment horizontal="left" vertical="center" wrapText="1"/>
    </xf>
    <xf numFmtId="3" fontId="3" fillId="3" borderId="2" xfId="1" quotePrefix="1" applyNumberFormat="1" applyFont="1" applyFill="1" applyBorder="1" applyAlignment="1">
      <alignment horizontal="right" vertical="center" wrapText="1"/>
    </xf>
    <xf numFmtId="3" fontId="8" fillId="3" borderId="2" xfId="1" quotePrefix="1" applyNumberFormat="1" applyFont="1" applyFill="1" applyBorder="1" applyAlignment="1">
      <alignment horizontal="right" vertical="center" wrapText="1"/>
    </xf>
    <xf numFmtId="3" fontId="3" fillId="3" borderId="6" xfId="1" quotePrefix="1" applyNumberFormat="1" applyFont="1" applyFill="1" applyBorder="1" applyAlignment="1">
      <alignment horizontal="right" vertical="center" wrapText="1"/>
    </xf>
    <xf numFmtId="3" fontId="3" fillId="3" borderId="2" xfId="0" applyNumberFormat="1" applyFont="1" applyFill="1" applyBorder="1" applyAlignment="1">
      <alignment horizontal="center" vertical="center" wrapText="1"/>
    </xf>
    <xf numFmtId="1" fontId="3" fillId="0" borderId="2" xfId="1" applyNumberFormat="1" applyFont="1" applyBorder="1" applyAlignment="1">
      <alignment vertical="center" wrapText="1"/>
    </xf>
    <xf numFmtId="3" fontId="3" fillId="3" borderId="2" xfId="1" applyNumberFormat="1" applyFont="1" applyFill="1" applyBorder="1" applyAlignment="1">
      <alignment horizontal="justify" vertical="center" wrapText="1"/>
    </xf>
    <xf numFmtId="164" fontId="3" fillId="0" borderId="2" xfId="1" applyNumberFormat="1" applyFont="1" applyBorder="1" applyAlignment="1">
      <alignment horizontal="right" vertical="center"/>
    </xf>
    <xf numFmtId="1" fontId="3" fillId="0" borderId="2" xfId="1" applyNumberFormat="1" applyFont="1" applyBorder="1" applyAlignment="1">
      <alignment horizontal="center" vertical="center" wrapText="1"/>
    </xf>
    <xf numFmtId="1" fontId="3" fillId="0" borderId="2" xfId="1" applyNumberFormat="1" applyFont="1" applyBorder="1" applyAlignment="1">
      <alignment horizontal="right" vertical="center"/>
    </xf>
    <xf numFmtId="1" fontId="2" fillId="0" borderId="2" xfId="1" applyNumberFormat="1" applyFont="1" applyBorder="1" applyAlignment="1">
      <alignment vertical="center"/>
    </xf>
    <xf numFmtId="164" fontId="2" fillId="2" borderId="2" xfId="1" applyNumberFormat="1" applyFont="1" applyFill="1" applyBorder="1" applyAlignment="1">
      <alignment horizontal="right" vertical="center"/>
    </xf>
    <xf numFmtId="1" fontId="3" fillId="0" borderId="2" xfId="1" applyNumberFormat="1" applyFont="1" applyBorder="1" applyAlignment="1">
      <alignment vertical="center"/>
    </xf>
    <xf numFmtId="3" fontId="12" fillId="3" borderId="2" xfId="0" applyNumberFormat="1" applyFont="1" applyFill="1" applyBorder="1" applyAlignment="1">
      <alignment horizontal="center" vertical="center" wrapText="1"/>
    </xf>
    <xf numFmtId="1" fontId="2" fillId="2" borderId="2" xfId="1" applyNumberFormat="1" applyFont="1" applyFill="1" applyBorder="1" applyAlignment="1">
      <alignment vertical="center"/>
    </xf>
  </cellXfs>
  <cellStyles count="2">
    <cellStyle name="Normal" xfId="0" builtinId="0"/>
    <cellStyle name="Normal_Bieu mau (CV )" xfId="1" xr:uid="{7EA5A1C5-B9A1-444E-9321-82F48B51F1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AC3FB-9957-4AA4-87A8-D1A354D6BDC5}">
  <dimension ref="A1:S66"/>
  <sheetViews>
    <sheetView tabSelected="1" workbookViewId="0">
      <selection sqref="A1:R1"/>
    </sheetView>
  </sheetViews>
  <sheetFormatPr defaultRowHeight="15.75" x14ac:dyDescent="0.25"/>
  <cols>
    <col min="7" max="7" width="12.5" customWidth="1"/>
    <col min="8" max="8" width="12.25" customWidth="1"/>
    <col min="9" max="9" width="12.5" customWidth="1"/>
    <col min="10" max="10" width="14.375" customWidth="1"/>
    <col min="13" max="13" width="13.5" customWidth="1"/>
    <col min="15" max="15" width="14.5" customWidth="1"/>
    <col min="16" max="16" width="13.375" customWidth="1"/>
    <col min="19" max="19" width="12.375" customWidth="1"/>
  </cols>
  <sheetData>
    <row r="1" spans="1:19" ht="16.5" x14ac:dyDescent="0.25">
      <c r="A1" s="1" t="s">
        <v>0</v>
      </c>
      <c r="B1" s="1"/>
      <c r="C1" s="1"/>
      <c r="D1" s="1"/>
      <c r="E1" s="1"/>
      <c r="F1" s="1"/>
      <c r="G1" s="1"/>
      <c r="H1" s="1"/>
      <c r="I1" s="1"/>
      <c r="J1" s="1"/>
      <c r="K1" s="1"/>
      <c r="L1" s="1"/>
      <c r="M1" s="1"/>
      <c r="N1" s="1"/>
      <c r="O1" s="1"/>
      <c r="P1" s="1"/>
      <c r="Q1" s="1"/>
      <c r="R1" s="1"/>
      <c r="S1" s="2"/>
    </row>
    <row r="2" spans="1:19" ht="16.5" x14ac:dyDescent="0.25">
      <c r="A2" s="3"/>
      <c r="B2" s="3"/>
      <c r="C2" s="4" t="s">
        <v>1</v>
      </c>
      <c r="D2" s="4"/>
      <c r="E2" s="4"/>
      <c r="F2" s="4"/>
      <c r="G2" s="4"/>
      <c r="H2" s="4"/>
      <c r="I2" s="4"/>
      <c r="J2" s="4"/>
      <c r="K2" s="4"/>
      <c r="L2" s="4"/>
      <c r="M2" s="4"/>
      <c r="N2" s="4"/>
      <c r="O2" s="3"/>
      <c r="P2" s="3"/>
      <c r="Q2" s="3"/>
      <c r="R2" s="3"/>
      <c r="S2" s="2"/>
    </row>
    <row r="3" spans="1:19" ht="16.5" x14ac:dyDescent="0.25">
      <c r="A3" s="5" t="s">
        <v>2</v>
      </c>
      <c r="B3" s="5"/>
      <c r="C3" s="5"/>
      <c r="D3" s="5"/>
      <c r="E3" s="5"/>
      <c r="F3" s="5"/>
      <c r="G3" s="5"/>
      <c r="H3" s="5"/>
      <c r="I3" s="5"/>
      <c r="J3" s="5"/>
      <c r="K3" s="5"/>
      <c r="L3" s="5"/>
      <c r="M3" s="5"/>
      <c r="N3" s="5"/>
      <c r="O3" s="5"/>
      <c r="P3" s="5"/>
      <c r="Q3" s="5"/>
      <c r="R3" s="5"/>
      <c r="S3" s="6"/>
    </row>
    <row r="4" spans="1:19" x14ac:dyDescent="0.25">
      <c r="A4" s="7" t="s">
        <v>3</v>
      </c>
      <c r="B4" s="7" t="s">
        <v>4</v>
      </c>
      <c r="C4" s="7" t="s">
        <v>5</v>
      </c>
      <c r="D4" s="7" t="s">
        <v>6</v>
      </c>
      <c r="E4" s="7" t="s">
        <v>7</v>
      </c>
      <c r="F4" s="7" t="s">
        <v>8</v>
      </c>
      <c r="G4" s="7"/>
      <c r="H4" s="8" t="s">
        <v>9</v>
      </c>
      <c r="I4" s="7" t="s">
        <v>10</v>
      </c>
      <c r="J4" s="7" t="s">
        <v>11</v>
      </c>
      <c r="K4" s="7"/>
      <c r="L4" s="7"/>
      <c r="M4" s="7"/>
      <c r="N4" s="7"/>
      <c r="O4" s="7"/>
      <c r="P4" s="7" t="s">
        <v>12</v>
      </c>
      <c r="Q4" s="7"/>
      <c r="R4" s="8" t="s">
        <v>13</v>
      </c>
      <c r="S4" s="7" t="s">
        <v>14</v>
      </c>
    </row>
    <row r="5" spans="1:19" x14ac:dyDescent="0.25">
      <c r="A5" s="7"/>
      <c r="B5" s="7"/>
      <c r="C5" s="7"/>
      <c r="D5" s="7"/>
      <c r="E5" s="7"/>
      <c r="F5" s="7"/>
      <c r="G5" s="7"/>
      <c r="H5" s="9"/>
      <c r="I5" s="7"/>
      <c r="J5" s="7"/>
      <c r="K5" s="7"/>
      <c r="L5" s="7"/>
      <c r="M5" s="7"/>
      <c r="N5" s="7"/>
      <c r="O5" s="7"/>
      <c r="P5" s="7"/>
      <c r="Q5" s="7"/>
      <c r="R5" s="9"/>
      <c r="S5" s="7"/>
    </row>
    <row r="6" spans="1:19" x14ac:dyDescent="0.25">
      <c r="A6" s="7"/>
      <c r="B6" s="7"/>
      <c r="C6" s="7"/>
      <c r="D6" s="7"/>
      <c r="E6" s="7"/>
      <c r="F6" s="7" t="s">
        <v>15</v>
      </c>
      <c r="G6" s="7" t="s">
        <v>16</v>
      </c>
      <c r="H6" s="9"/>
      <c r="I6" s="7"/>
      <c r="J6" s="7" t="s">
        <v>17</v>
      </c>
      <c r="K6" s="7"/>
      <c r="L6" s="7"/>
      <c r="M6" s="7" t="s">
        <v>18</v>
      </c>
      <c r="N6" s="7"/>
      <c r="O6" s="7"/>
      <c r="P6" s="7" t="s">
        <v>19</v>
      </c>
      <c r="Q6" s="7" t="s">
        <v>20</v>
      </c>
      <c r="R6" s="9"/>
      <c r="S6" s="7"/>
    </row>
    <row r="7" spans="1:19" x14ac:dyDescent="0.25">
      <c r="A7" s="7"/>
      <c r="B7" s="7"/>
      <c r="C7" s="7"/>
      <c r="D7" s="7"/>
      <c r="E7" s="7"/>
      <c r="F7" s="7"/>
      <c r="G7" s="7"/>
      <c r="H7" s="9"/>
      <c r="I7" s="7"/>
      <c r="J7" s="7"/>
      <c r="K7" s="7"/>
      <c r="L7" s="7"/>
      <c r="M7" s="7"/>
      <c r="N7" s="7"/>
      <c r="O7" s="7"/>
      <c r="P7" s="7"/>
      <c r="Q7" s="7"/>
      <c r="R7" s="9"/>
      <c r="S7" s="7"/>
    </row>
    <row r="8" spans="1:19" x14ac:dyDescent="0.25">
      <c r="A8" s="7"/>
      <c r="B8" s="7"/>
      <c r="C8" s="7"/>
      <c r="D8" s="7"/>
      <c r="E8" s="7"/>
      <c r="F8" s="7"/>
      <c r="G8" s="7"/>
      <c r="H8" s="9"/>
      <c r="I8" s="7"/>
      <c r="J8" s="7" t="s">
        <v>19</v>
      </c>
      <c r="K8" s="7" t="s">
        <v>20</v>
      </c>
      <c r="L8" s="7" t="s">
        <v>21</v>
      </c>
      <c r="M8" s="7" t="s">
        <v>19</v>
      </c>
      <c r="N8" s="7" t="s">
        <v>20</v>
      </c>
      <c r="O8" s="7" t="s">
        <v>21</v>
      </c>
      <c r="P8" s="7"/>
      <c r="Q8" s="7"/>
      <c r="R8" s="9"/>
      <c r="S8" s="7"/>
    </row>
    <row r="9" spans="1:19" x14ac:dyDescent="0.25">
      <c r="A9" s="7"/>
      <c r="B9" s="7"/>
      <c r="C9" s="7"/>
      <c r="D9" s="7"/>
      <c r="E9" s="7"/>
      <c r="F9" s="7"/>
      <c r="G9" s="7"/>
      <c r="H9" s="10"/>
      <c r="I9" s="7"/>
      <c r="J9" s="7"/>
      <c r="K9" s="7"/>
      <c r="L9" s="7"/>
      <c r="M9" s="7"/>
      <c r="N9" s="7"/>
      <c r="O9" s="7"/>
      <c r="P9" s="7"/>
      <c r="Q9" s="7"/>
      <c r="R9" s="10"/>
      <c r="S9" s="7"/>
    </row>
    <row r="10" spans="1:19" ht="33" x14ac:dyDescent="0.25">
      <c r="A10" s="11"/>
      <c r="B10" s="12" t="s">
        <v>22</v>
      </c>
      <c r="C10" s="11"/>
      <c r="D10" s="11"/>
      <c r="E10" s="11"/>
      <c r="F10" s="11"/>
      <c r="G10" s="13">
        <f>G11+G14+G63+G64++G65</f>
        <v>2986913.1570000001</v>
      </c>
      <c r="H10" s="13">
        <f>H11+H14+H63+H64++H65</f>
        <v>290955.609</v>
      </c>
      <c r="I10" s="13">
        <f>I11+I14+I63+I64++I65</f>
        <v>2121885.9670000002</v>
      </c>
      <c r="J10" s="13">
        <f>J11+J14+J63+J64++J65</f>
        <v>666337</v>
      </c>
      <c r="K10" s="13">
        <f t="shared" ref="K10:Q10" si="0">K11+K14+K63+K64++K65</f>
        <v>0</v>
      </c>
      <c r="L10" s="13">
        <f t="shared" si="0"/>
        <v>0</v>
      </c>
      <c r="M10" s="13">
        <f>M11+M14+M63+M64++M65</f>
        <v>0</v>
      </c>
      <c r="N10" s="13">
        <f t="shared" si="0"/>
        <v>0</v>
      </c>
      <c r="O10" s="13">
        <f>O11+O14+O63+O64++O65</f>
        <v>0</v>
      </c>
      <c r="P10" s="14">
        <f>P11+P14+P63+P64++P65</f>
        <v>666337</v>
      </c>
      <c r="Q10" s="13">
        <f t="shared" si="0"/>
        <v>0</v>
      </c>
      <c r="R10" s="13"/>
      <c r="S10" s="14">
        <f>SUM(S12:S65)</f>
        <v>291600</v>
      </c>
    </row>
    <row r="11" spans="1:19" ht="99" x14ac:dyDescent="0.25">
      <c r="A11" s="12" t="s">
        <v>23</v>
      </c>
      <c r="B11" s="12" t="s">
        <v>24</v>
      </c>
      <c r="C11" s="15"/>
      <c r="D11" s="15"/>
      <c r="E11" s="15"/>
      <c r="F11" s="15"/>
      <c r="G11" s="16">
        <f t="shared" ref="G11:Q11" si="1">G12</f>
        <v>4000</v>
      </c>
      <c r="H11" s="16">
        <f t="shared" si="1"/>
        <v>0</v>
      </c>
      <c r="I11" s="16">
        <f t="shared" si="1"/>
        <v>4000</v>
      </c>
      <c r="J11" s="16">
        <f t="shared" si="1"/>
        <v>1000</v>
      </c>
      <c r="K11" s="16">
        <f t="shared" si="1"/>
        <v>0</v>
      </c>
      <c r="L11" s="16">
        <f t="shared" si="1"/>
        <v>0</v>
      </c>
      <c r="M11" s="16">
        <f t="shared" si="1"/>
        <v>0</v>
      </c>
      <c r="N11" s="16">
        <f t="shared" si="1"/>
        <v>0</v>
      </c>
      <c r="O11" s="16">
        <f t="shared" si="1"/>
        <v>0</v>
      </c>
      <c r="P11" s="17">
        <f t="shared" si="1"/>
        <v>1000</v>
      </c>
      <c r="Q11" s="16">
        <f t="shared" si="1"/>
        <v>0</v>
      </c>
      <c r="R11" s="15"/>
      <c r="S11" s="18"/>
    </row>
    <row r="12" spans="1:19" ht="409.5" x14ac:dyDescent="0.25">
      <c r="A12" s="19">
        <v>1</v>
      </c>
      <c r="B12" s="19" t="s">
        <v>25</v>
      </c>
      <c r="C12" s="11"/>
      <c r="D12" s="11"/>
      <c r="E12" s="11"/>
      <c r="F12" s="11" t="s">
        <v>26</v>
      </c>
      <c r="G12" s="20">
        <v>4000</v>
      </c>
      <c r="H12" s="20">
        <v>0</v>
      </c>
      <c r="I12" s="20">
        <v>4000</v>
      </c>
      <c r="J12" s="20">
        <v>1000</v>
      </c>
      <c r="K12" s="20"/>
      <c r="L12" s="20"/>
      <c r="M12" s="20"/>
      <c r="N12" s="20"/>
      <c r="O12" s="20"/>
      <c r="P12" s="21">
        <f>J12+M12</f>
        <v>1000</v>
      </c>
      <c r="Q12" s="20">
        <f t="shared" ref="Q12:Q65" si="2">K12-N12</f>
        <v>0</v>
      </c>
      <c r="R12" s="11"/>
      <c r="S12" s="22">
        <v>1000</v>
      </c>
    </row>
    <row r="13" spans="1:19" ht="17.25" x14ac:dyDescent="0.25">
      <c r="A13" s="23"/>
      <c r="B13" s="24"/>
      <c r="C13" s="25"/>
      <c r="D13" s="25"/>
      <c r="E13" s="25"/>
      <c r="F13" s="25"/>
      <c r="G13" s="26"/>
      <c r="H13" s="27"/>
      <c r="I13" s="27"/>
      <c r="J13" s="27"/>
      <c r="K13" s="27"/>
      <c r="L13" s="27"/>
      <c r="M13" s="27"/>
      <c r="N13" s="27"/>
      <c r="O13" s="27"/>
      <c r="P13" s="17">
        <f t="shared" ref="P13" si="3">J13-M13</f>
        <v>0</v>
      </c>
      <c r="Q13" s="16">
        <f t="shared" si="2"/>
        <v>0</v>
      </c>
      <c r="R13" s="28"/>
      <c r="S13" s="29"/>
    </row>
    <row r="14" spans="1:19" ht="66" x14ac:dyDescent="0.25">
      <c r="A14" s="12" t="s">
        <v>27</v>
      </c>
      <c r="B14" s="12" t="s">
        <v>28</v>
      </c>
      <c r="C14" s="15"/>
      <c r="D14" s="15"/>
      <c r="E14" s="15"/>
      <c r="F14" s="15"/>
      <c r="G14" s="16">
        <f>G15+G25+G45+G49</f>
        <v>2982913.1570000001</v>
      </c>
      <c r="H14" s="16">
        <f t="shared" ref="H14:O14" si="4">H15+H25+H45+H49</f>
        <v>214955.609</v>
      </c>
      <c r="I14" s="16">
        <f t="shared" si="4"/>
        <v>1940895.9669999999</v>
      </c>
      <c r="J14" s="16">
        <f t="shared" si="4"/>
        <v>473290.7</v>
      </c>
      <c r="K14" s="16">
        <f t="shared" si="4"/>
        <v>0</v>
      </c>
      <c r="L14" s="16">
        <f t="shared" si="4"/>
        <v>0</v>
      </c>
      <c r="M14" s="16">
        <f t="shared" si="4"/>
        <v>99600</v>
      </c>
      <c r="N14" s="16">
        <f t="shared" si="4"/>
        <v>0</v>
      </c>
      <c r="O14" s="16">
        <f t="shared" si="4"/>
        <v>99600</v>
      </c>
      <c r="P14" s="17">
        <f>P15+P25+P45+P49</f>
        <v>572890.69999999995</v>
      </c>
      <c r="Q14" s="16">
        <f>Q15+Q25+Q45+Q49</f>
        <v>0</v>
      </c>
      <c r="R14" s="15"/>
      <c r="S14" s="22"/>
    </row>
    <row r="15" spans="1:19" ht="207" x14ac:dyDescent="0.25">
      <c r="A15" s="30">
        <v>1</v>
      </c>
      <c r="B15" s="30" t="s">
        <v>29</v>
      </c>
      <c r="C15" s="31"/>
      <c r="D15" s="31"/>
      <c r="E15" s="31"/>
      <c r="F15" s="31"/>
      <c r="G15" s="32">
        <f>SUM(G16:G24)</f>
        <v>676580.51199999999</v>
      </c>
      <c r="H15" s="32">
        <f>SUM(H16:H24)</f>
        <v>87405.609000000011</v>
      </c>
      <c r="I15" s="32">
        <f>SUM(I16:I24)</f>
        <v>87975.111999999994</v>
      </c>
      <c r="J15" s="32">
        <f>SUM(J16:J24)</f>
        <v>16075</v>
      </c>
      <c r="K15" s="32"/>
      <c r="L15" s="32"/>
      <c r="M15" s="32"/>
      <c r="N15" s="32"/>
      <c r="O15" s="32"/>
      <c r="P15" s="33">
        <f>J15+M15</f>
        <v>16075</v>
      </c>
      <c r="Q15" s="32">
        <f t="shared" ref="Q15:Q60" si="5">K15+N15</f>
        <v>0</v>
      </c>
      <c r="R15" s="31"/>
      <c r="S15" s="34"/>
    </row>
    <row r="16" spans="1:19" ht="247.5" x14ac:dyDescent="0.25">
      <c r="A16" s="35">
        <v>-1</v>
      </c>
      <c r="B16" s="36" t="s">
        <v>30</v>
      </c>
      <c r="C16" s="37" t="s">
        <v>31</v>
      </c>
      <c r="D16" s="38"/>
      <c r="E16" s="38" t="s">
        <v>32</v>
      </c>
      <c r="F16" s="38" t="s">
        <v>33</v>
      </c>
      <c r="G16" s="39">
        <v>9398</v>
      </c>
      <c r="H16" s="39">
        <v>8000</v>
      </c>
      <c r="I16" s="40">
        <v>9398</v>
      </c>
      <c r="J16" s="20">
        <v>950</v>
      </c>
      <c r="K16" s="41"/>
      <c r="L16" s="41"/>
      <c r="M16" s="41"/>
      <c r="N16" s="41"/>
      <c r="O16" s="41"/>
      <c r="P16" s="21">
        <f t="shared" ref="P16:P61" si="6">J16+M16</f>
        <v>950</v>
      </c>
      <c r="Q16" s="20">
        <f t="shared" si="5"/>
        <v>0</v>
      </c>
      <c r="R16" s="42"/>
      <c r="S16" s="22">
        <v>500</v>
      </c>
    </row>
    <row r="17" spans="1:19" ht="330" x14ac:dyDescent="0.25">
      <c r="A17" s="35">
        <v>-2</v>
      </c>
      <c r="B17" s="36" t="s">
        <v>34</v>
      </c>
      <c r="C17" s="37" t="s">
        <v>35</v>
      </c>
      <c r="D17" s="38"/>
      <c r="E17" s="37" t="s">
        <v>36</v>
      </c>
      <c r="F17" s="37" t="s">
        <v>37</v>
      </c>
      <c r="G17" s="39">
        <v>9708.1119999999992</v>
      </c>
      <c r="H17" s="39">
        <v>7500</v>
      </c>
      <c r="I17" s="40">
        <v>9708.1119999999992</v>
      </c>
      <c r="J17" s="20">
        <v>1000</v>
      </c>
      <c r="K17" s="41"/>
      <c r="L17" s="41"/>
      <c r="M17" s="41"/>
      <c r="N17" s="41"/>
      <c r="O17" s="41"/>
      <c r="P17" s="21">
        <f t="shared" si="6"/>
        <v>1000</v>
      </c>
      <c r="Q17" s="20">
        <f t="shared" si="5"/>
        <v>0</v>
      </c>
      <c r="R17" s="42"/>
      <c r="S17" s="22">
        <v>1000</v>
      </c>
    </row>
    <row r="18" spans="1:19" ht="264" x14ac:dyDescent="0.25">
      <c r="A18" s="35">
        <v>-3</v>
      </c>
      <c r="B18" s="43" t="s">
        <v>38</v>
      </c>
      <c r="C18" s="44" t="s">
        <v>39</v>
      </c>
      <c r="D18" s="45"/>
      <c r="E18" s="44" t="s">
        <v>36</v>
      </c>
      <c r="F18" s="44" t="s">
        <v>40</v>
      </c>
      <c r="G18" s="46">
        <v>11388</v>
      </c>
      <c r="H18" s="46">
        <v>10500</v>
      </c>
      <c r="I18" s="47">
        <v>11388</v>
      </c>
      <c r="J18" s="20">
        <v>690</v>
      </c>
      <c r="K18" s="41"/>
      <c r="L18" s="41"/>
      <c r="M18" s="41"/>
      <c r="N18" s="41"/>
      <c r="O18" s="41"/>
      <c r="P18" s="21">
        <f t="shared" si="6"/>
        <v>690</v>
      </c>
      <c r="Q18" s="20">
        <f t="shared" si="5"/>
        <v>0</v>
      </c>
      <c r="R18" s="42"/>
      <c r="S18" s="48">
        <v>504.803</v>
      </c>
    </row>
    <row r="19" spans="1:19" ht="214.5" x14ac:dyDescent="0.25">
      <c r="A19" s="35">
        <v>-4</v>
      </c>
      <c r="B19" s="36" t="s">
        <v>41</v>
      </c>
      <c r="C19" s="37" t="s">
        <v>42</v>
      </c>
      <c r="D19" s="38" t="s">
        <v>43</v>
      </c>
      <c r="E19" s="37" t="s">
        <v>36</v>
      </c>
      <c r="F19" s="37" t="s">
        <v>44</v>
      </c>
      <c r="G19" s="39">
        <v>12176</v>
      </c>
      <c r="H19" s="39">
        <v>11461.214</v>
      </c>
      <c r="I19" s="40">
        <v>12176</v>
      </c>
      <c r="J19" s="20">
        <v>300</v>
      </c>
      <c r="K19" s="41"/>
      <c r="L19" s="41"/>
      <c r="M19" s="41"/>
      <c r="N19" s="41"/>
      <c r="O19" s="41"/>
      <c r="P19" s="21">
        <f t="shared" si="6"/>
        <v>300</v>
      </c>
      <c r="Q19" s="20">
        <f t="shared" si="5"/>
        <v>0</v>
      </c>
      <c r="R19" s="42"/>
      <c r="S19" s="48">
        <v>24.425000000000001</v>
      </c>
    </row>
    <row r="20" spans="1:19" ht="231" x14ac:dyDescent="0.25">
      <c r="A20" s="35">
        <v>-5</v>
      </c>
      <c r="B20" s="36" t="s">
        <v>45</v>
      </c>
      <c r="C20" s="37" t="s">
        <v>46</v>
      </c>
      <c r="D20" s="38"/>
      <c r="E20" s="37" t="s">
        <v>36</v>
      </c>
      <c r="F20" s="37" t="s">
        <v>47</v>
      </c>
      <c r="G20" s="39">
        <v>8370</v>
      </c>
      <c r="H20" s="39">
        <v>7900</v>
      </c>
      <c r="I20" s="40">
        <v>8370</v>
      </c>
      <c r="J20" s="20">
        <v>200</v>
      </c>
      <c r="K20" s="41"/>
      <c r="L20" s="41"/>
      <c r="M20" s="41"/>
      <c r="N20" s="41"/>
      <c r="O20" s="41"/>
      <c r="P20" s="21">
        <f t="shared" si="6"/>
        <v>200</v>
      </c>
      <c r="Q20" s="20">
        <f t="shared" si="5"/>
        <v>0</v>
      </c>
      <c r="R20" s="42"/>
      <c r="S20" s="49">
        <v>19.922999999999998</v>
      </c>
    </row>
    <row r="21" spans="1:19" ht="181.5" x14ac:dyDescent="0.25">
      <c r="A21" s="50">
        <v>-6</v>
      </c>
      <c r="B21" s="51" t="s">
        <v>48</v>
      </c>
      <c r="C21" s="52" t="s">
        <v>49</v>
      </c>
      <c r="D21" s="53"/>
      <c r="E21" s="54" t="s">
        <v>50</v>
      </c>
      <c r="F21" s="52" t="s">
        <v>51</v>
      </c>
      <c r="G21" s="55">
        <v>621140.4</v>
      </c>
      <c r="H21" s="55">
        <v>41610</v>
      </c>
      <c r="I21" s="55">
        <v>32535</v>
      </c>
      <c r="J21" s="46">
        <v>12535</v>
      </c>
      <c r="K21" s="56"/>
      <c r="L21" s="56"/>
      <c r="M21" s="56"/>
      <c r="N21" s="56"/>
      <c r="O21" s="56"/>
      <c r="P21" s="21">
        <f t="shared" si="6"/>
        <v>12535</v>
      </c>
      <c r="Q21" s="20">
        <f t="shared" si="5"/>
        <v>0</v>
      </c>
      <c r="R21" s="57"/>
      <c r="S21" s="58">
        <v>13500</v>
      </c>
    </row>
    <row r="22" spans="1:19" ht="297" x14ac:dyDescent="0.25">
      <c r="A22" s="50">
        <v>-7</v>
      </c>
      <c r="B22" s="51" t="s">
        <v>52</v>
      </c>
      <c r="C22" s="52" t="s">
        <v>53</v>
      </c>
      <c r="D22" s="53"/>
      <c r="E22" s="52" t="s">
        <v>54</v>
      </c>
      <c r="F22" s="52" t="s">
        <v>55</v>
      </c>
      <c r="G22" s="55">
        <v>1600</v>
      </c>
      <c r="H22" s="55">
        <v>124.03899999999999</v>
      </c>
      <c r="I22" s="55">
        <v>1600</v>
      </c>
      <c r="J22" s="46">
        <v>200</v>
      </c>
      <c r="K22" s="56"/>
      <c r="L22" s="56"/>
      <c r="M22" s="56"/>
      <c r="N22" s="56"/>
      <c r="O22" s="56"/>
      <c r="P22" s="21">
        <f t="shared" si="6"/>
        <v>200</v>
      </c>
      <c r="Q22" s="20">
        <f t="shared" si="5"/>
        <v>0</v>
      </c>
      <c r="R22" s="57"/>
      <c r="S22" s="58"/>
    </row>
    <row r="23" spans="1:19" ht="280.5" x14ac:dyDescent="0.25">
      <c r="A23" s="50">
        <v>-8</v>
      </c>
      <c r="B23" s="51" t="s">
        <v>56</v>
      </c>
      <c r="C23" s="52" t="s">
        <v>53</v>
      </c>
      <c r="D23" s="53"/>
      <c r="E23" s="52" t="s">
        <v>54</v>
      </c>
      <c r="F23" s="52" t="s">
        <v>57</v>
      </c>
      <c r="G23" s="55">
        <v>2800</v>
      </c>
      <c r="H23" s="55">
        <v>310.35599999999977</v>
      </c>
      <c r="I23" s="55">
        <v>2800</v>
      </c>
      <c r="J23" s="46">
        <v>200</v>
      </c>
      <c r="K23" s="56"/>
      <c r="L23" s="56"/>
      <c r="M23" s="56"/>
      <c r="N23" s="56"/>
      <c r="O23" s="56"/>
      <c r="P23" s="21">
        <f t="shared" si="6"/>
        <v>200</v>
      </c>
      <c r="Q23" s="20">
        <f t="shared" si="5"/>
        <v>0</v>
      </c>
      <c r="R23" s="57"/>
      <c r="S23" s="58"/>
    </row>
    <row r="24" spans="1:19" ht="16.5" x14ac:dyDescent="0.25">
      <c r="A24" s="44"/>
      <c r="B24" s="43"/>
      <c r="C24" s="59"/>
      <c r="D24" s="59"/>
      <c r="E24" s="59"/>
      <c r="F24" s="59"/>
      <c r="G24" s="60"/>
      <c r="H24" s="60"/>
      <c r="I24" s="60"/>
      <c r="J24" s="60"/>
      <c r="K24" s="60"/>
      <c r="L24" s="60"/>
      <c r="M24" s="60"/>
      <c r="N24" s="60"/>
      <c r="O24" s="60"/>
      <c r="P24" s="21">
        <f t="shared" si="6"/>
        <v>0</v>
      </c>
      <c r="Q24" s="20">
        <f t="shared" si="5"/>
        <v>0</v>
      </c>
      <c r="R24" s="59"/>
      <c r="S24" s="58"/>
    </row>
    <row r="25" spans="1:19" ht="103.5" x14ac:dyDescent="0.25">
      <c r="A25" s="61" t="s">
        <v>58</v>
      </c>
      <c r="B25" s="61" t="s">
        <v>59</v>
      </c>
      <c r="C25" s="62"/>
      <c r="D25" s="62"/>
      <c r="E25" s="62"/>
      <c r="F25" s="62"/>
      <c r="G25" s="63">
        <f>SUM(G26:G44)</f>
        <v>1118233.9510000001</v>
      </c>
      <c r="H25" s="63">
        <f>SUM(H26:H44)</f>
        <v>127550</v>
      </c>
      <c r="I25" s="63">
        <f>SUM(I26:I44)</f>
        <v>890903.85499999998</v>
      </c>
      <c r="J25" s="63">
        <f>SUM(J26:J44)</f>
        <v>448415.7</v>
      </c>
      <c r="K25" s="63">
        <f t="shared" ref="K25:Q25" si="7">SUM(K26:K44)</f>
        <v>0</v>
      </c>
      <c r="L25" s="63">
        <f t="shared" si="7"/>
        <v>0</v>
      </c>
      <c r="M25" s="63">
        <f t="shared" si="7"/>
        <v>11600</v>
      </c>
      <c r="N25" s="63">
        <f t="shared" si="7"/>
        <v>0</v>
      </c>
      <c r="O25" s="63">
        <f t="shared" si="7"/>
        <v>11600</v>
      </c>
      <c r="P25" s="64">
        <f>SUM(P26:P44)</f>
        <v>460015.7</v>
      </c>
      <c r="Q25" s="63">
        <f t="shared" si="7"/>
        <v>0</v>
      </c>
      <c r="R25" s="62"/>
      <c r="S25" s="65"/>
    </row>
    <row r="26" spans="1:19" ht="297" x14ac:dyDescent="0.25">
      <c r="A26" s="50">
        <v>-1</v>
      </c>
      <c r="B26" s="43" t="s">
        <v>60</v>
      </c>
      <c r="C26" s="45" t="s">
        <v>61</v>
      </c>
      <c r="D26" s="45"/>
      <c r="E26" s="45" t="s">
        <v>62</v>
      </c>
      <c r="F26" s="45" t="s">
        <v>63</v>
      </c>
      <c r="G26" s="46">
        <v>417862.1</v>
      </c>
      <c r="H26" s="46">
        <v>40000</v>
      </c>
      <c r="I26" s="46">
        <v>190649.7</v>
      </c>
      <c r="J26" s="40">
        <v>150649.70000000001</v>
      </c>
      <c r="K26" s="40"/>
      <c r="L26" s="40"/>
      <c r="M26" s="40"/>
      <c r="N26" s="40"/>
      <c r="O26" s="40"/>
      <c r="P26" s="21">
        <f t="shared" si="6"/>
        <v>150649.70000000001</v>
      </c>
      <c r="Q26" s="20">
        <f t="shared" si="5"/>
        <v>0</v>
      </c>
      <c r="R26" s="45"/>
      <c r="S26" s="58">
        <v>60000</v>
      </c>
    </row>
    <row r="27" spans="1:19" ht="297" x14ac:dyDescent="0.25">
      <c r="A27" s="35">
        <v>-2</v>
      </c>
      <c r="B27" s="66" t="s">
        <v>64</v>
      </c>
      <c r="C27" s="11" t="s">
        <v>65</v>
      </c>
      <c r="D27" s="11"/>
      <c r="E27" s="11" t="s">
        <v>66</v>
      </c>
      <c r="F27" s="11" t="s">
        <v>67</v>
      </c>
      <c r="G27" s="20">
        <v>6970.3040000000001</v>
      </c>
      <c r="H27" s="46">
        <v>3500</v>
      </c>
      <c r="I27" s="46">
        <v>6970.3040000000001</v>
      </c>
      <c r="J27" s="67">
        <v>1000</v>
      </c>
      <c r="K27" s="67"/>
      <c r="L27" s="67"/>
      <c r="M27" s="67"/>
      <c r="N27" s="67"/>
      <c r="O27" s="67"/>
      <c r="P27" s="21">
        <f t="shared" si="6"/>
        <v>1000</v>
      </c>
      <c r="Q27" s="20">
        <f t="shared" si="5"/>
        <v>0</v>
      </c>
      <c r="R27" s="11"/>
      <c r="S27" s="22">
        <v>1000</v>
      </c>
    </row>
    <row r="28" spans="1:19" ht="264" x14ac:dyDescent="0.25">
      <c r="A28" s="35">
        <v>-3</v>
      </c>
      <c r="B28" s="66" t="s">
        <v>68</v>
      </c>
      <c r="C28" s="11" t="s">
        <v>69</v>
      </c>
      <c r="D28" s="11"/>
      <c r="E28" s="11" t="s">
        <v>70</v>
      </c>
      <c r="F28" s="11" t="s">
        <v>71</v>
      </c>
      <c r="G28" s="20">
        <v>13500</v>
      </c>
      <c r="H28" s="46">
        <v>2500</v>
      </c>
      <c r="I28" s="46">
        <v>13500</v>
      </c>
      <c r="J28" s="67">
        <v>4000</v>
      </c>
      <c r="K28" s="67"/>
      <c r="L28" s="67"/>
      <c r="M28" s="67"/>
      <c r="N28" s="67"/>
      <c r="O28" s="67"/>
      <c r="P28" s="21">
        <f t="shared" si="6"/>
        <v>4000</v>
      </c>
      <c r="Q28" s="20">
        <f t="shared" si="5"/>
        <v>0</v>
      </c>
      <c r="R28" s="11"/>
      <c r="S28" s="22">
        <v>8000</v>
      </c>
    </row>
    <row r="29" spans="1:19" ht="264" x14ac:dyDescent="0.25">
      <c r="A29" s="35">
        <v>-4</v>
      </c>
      <c r="B29" s="66" t="s">
        <v>72</v>
      </c>
      <c r="C29" s="11" t="s">
        <v>31</v>
      </c>
      <c r="D29" s="11"/>
      <c r="E29" s="11" t="s">
        <v>36</v>
      </c>
      <c r="F29" s="11" t="s">
        <v>73</v>
      </c>
      <c r="G29" s="20">
        <v>7217.6959999999999</v>
      </c>
      <c r="H29" s="46">
        <v>2500</v>
      </c>
      <c r="I29" s="46">
        <v>7100</v>
      </c>
      <c r="J29" s="67">
        <v>3000</v>
      </c>
      <c r="K29" s="67"/>
      <c r="L29" s="67"/>
      <c r="M29" s="67"/>
      <c r="N29" s="67"/>
      <c r="O29" s="67"/>
      <c r="P29" s="21">
        <f t="shared" si="6"/>
        <v>3000</v>
      </c>
      <c r="Q29" s="20">
        <f t="shared" si="5"/>
        <v>0</v>
      </c>
      <c r="R29" s="11"/>
      <c r="S29" s="22">
        <v>2050.8490000000002</v>
      </c>
    </row>
    <row r="30" spans="1:19" ht="231" x14ac:dyDescent="0.25">
      <c r="A30" s="35">
        <v>-5</v>
      </c>
      <c r="B30" s="66" t="s">
        <v>74</v>
      </c>
      <c r="C30" s="11" t="s">
        <v>31</v>
      </c>
      <c r="D30" s="11"/>
      <c r="E30" s="11" t="s">
        <v>36</v>
      </c>
      <c r="F30" s="11" t="s">
        <v>75</v>
      </c>
      <c r="G30" s="20">
        <v>8973.6669999999995</v>
      </c>
      <c r="H30" s="46">
        <v>2500</v>
      </c>
      <c r="I30" s="46">
        <v>8973.6669999999995</v>
      </c>
      <c r="J30" s="67">
        <v>5000</v>
      </c>
      <c r="K30" s="67"/>
      <c r="L30" s="67"/>
      <c r="M30" s="67"/>
      <c r="N30" s="67"/>
      <c r="O30" s="67"/>
      <c r="P30" s="21">
        <f t="shared" si="6"/>
        <v>5000</v>
      </c>
      <c r="Q30" s="20">
        <f t="shared" si="5"/>
        <v>0</v>
      </c>
      <c r="R30" s="11"/>
      <c r="S30" s="22">
        <v>1000</v>
      </c>
    </row>
    <row r="31" spans="1:19" ht="330" x14ac:dyDescent="0.25">
      <c r="A31" s="35">
        <v>-6</v>
      </c>
      <c r="B31" s="66" t="s">
        <v>76</v>
      </c>
      <c r="C31" s="11" t="s">
        <v>65</v>
      </c>
      <c r="D31" s="11"/>
      <c r="E31" s="11" t="s">
        <v>77</v>
      </c>
      <c r="F31" s="11" t="s">
        <v>78</v>
      </c>
      <c r="G31" s="20">
        <v>40000</v>
      </c>
      <c r="H31" s="46">
        <v>500</v>
      </c>
      <c r="I31" s="46">
        <v>40000</v>
      </c>
      <c r="J31" s="67">
        <v>5000</v>
      </c>
      <c r="K31" s="67"/>
      <c r="L31" s="67"/>
      <c r="M31" s="67"/>
      <c r="N31" s="67"/>
      <c r="O31" s="67"/>
      <c r="P31" s="21">
        <f t="shared" si="6"/>
        <v>5000</v>
      </c>
      <c r="Q31" s="20">
        <f t="shared" si="5"/>
        <v>0</v>
      </c>
      <c r="R31" s="11"/>
      <c r="S31" s="22">
        <v>0</v>
      </c>
    </row>
    <row r="32" spans="1:19" ht="165" x14ac:dyDescent="0.25">
      <c r="A32" s="35">
        <v>-7</v>
      </c>
      <c r="B32" s="66" t="s">
        <v>79</v>
      </c>
      <c r="C32" s="11" t="s">
        <v>65</v>
      </c>
      <c r="D32" s="11"/>
      <c r="E32" s="11" t="s">
        <v>80</v>
      </c>
      <c r="F32" s="11" t="s">
        <v>81</v>
      </c>
      <c r="G32" s="20">
        <v>220000</v>
      </c>
      <c r="H32" s="46">
        <v>13300</v>
      </c>
      <c r="I32" s="46">
        <v>220000</v>
      </c>
      <c r="J32" s="67">
        <v>155000</v>
      </c>
      <c r="K32" s="67"/>
      <c r="L32" s="67"/>
      <c r="M32" s="67"/>
      <c r="N32" s="67"/>
      <c r="O32" s="67"/>
      <c r="P32" s="21">
        <f t="shared" si="6"/>
        <v>155000</v>
      </c>
      <c r="Q32" s="20">
        <f t="shared" si="5"/>
        <v>0</v>
      </c>
      <c r="R32" s="11"/>
      <c r="S32" s="22">
        <v>114900</v>
      </c>
    </row>
    <row r="33" spans="1:19" ht="165" x14ac:dyDescent="0.25">
      <c r="A33" s="35">
        <v>-8</v>
      </c>
      <c r="B33" s="66" t="s">
        <v>82</v>
      </c>
      <c r="C33" s="11" t="s">
        <v>65</v>
      </c>
      <c r="D33" s="11"/>
      <c r="E33" s="11" t="s">
        <v>66</v>
      </c>
      <c r="F33" s="11" t="s">
        <v>83</v>
      </c>
      <c r="G33" s="20">
        <v>54396.625999999997</v>
      </c>
      <c r="H33" s="46">
        <v>4000</v>
      </c>
      <c r="I33" s="46">
        <v>54396.625999999997</v>
      </c>
      <c r="J33" s="67">
        <v>10000</v>
      </c>
      <c r="K33" s="67"/>
      <c r="L33" s="67"/>
      <c r="M33" s="67"/>
      <c r="N33" s="67"/>
      <c r="O33" s="67"/>
      <c r="P33" s="21">
        <f t="shared" si="6"/>
        <v>10000</v>
      </c>
      <c r="Q33" s="20">
        <f t="shared" si="5"/>
        <v>0</v>
      </c>
      <c r="R33" s="11"/>
      <c r="S33" s="22">
        <v>10000</v>
      </c>
    </row>
    <row r="34" spans="1:19" ht="198" x14ac:dyDescent="0.25">
      <c r="A34" s="50">
        <v>-9</v>
      </c>
      <c r="B34" s="43" t="s">
        <v>84</v>
      </c>
      <c r="C34" s="45" t="s">
        <v>65</v>
      </c>
      <c r="D34" s="45"/>
      <c r="E34" s="45" t="s">
        <v>77</v>
      </c>
      <c r="F34" s="45"/>
      <c r="G34" s="46">
        <v>14500</v>
      </c>
      <c r="H34" s="46">
        <v>500</v>
      </c>
      <c r="I34" s="46">
        <v>14500</v>
      </c>
      <c r="J34" s="68">
        <v>3000</v>
      </c>
      <c r="K34" s="68"/>
      <c r="L34" s="68"/>
      <c r="M34" s="68">
        <v>3000</v>
      </c>
      <c r="N34" s="68"/>
      <c r="O34" s="68">
        <v>3000</v>
      </c>
      <c r="P34" s="21">
        <f t="shared" si="6"/>
        <v>6000</v>
      </c>
      <c r="Q34" s="20">
        <f t="shared" si="5"/>
        <v>0</v>
      </c>
      <c r="R34" s="45"/>
      <c r="S34" s="58">
        <v>6000</v>
      </c>
    </row>
    <row r="35" spans="1:19" ht="165" x14ac:dyDescent="0.25">
      <c r="A35" s="35">
        <v>-10</v>
      </c>
      <c r="B35" s="66" t="s">
        <v>85</v>
      </c>
      <c r="C35" s="11" t="s">
        <v>65</v>
      </c>
      <c r="D35" s="11"/>
      <c r="E35" s="11" t="s">
        <v>70</v>
      </c>
      <c r="F35" s="11" t="s">
        <v>86</v>
      </c>
      <c r="G35" s="20">
        <v>100000</v>
      </c>
      <c r="H35" s="46">
        <v>1000</v>
      </c>
      <c r="I35" s="46">
        <v>100000</v>
      </c>
      <c r="J35" s="67">
        <v>10000</v>
      </c>
      <c r="K35" s="67"/>
      <c r="L35" s="67"/>
      <c r="M35" s="67"/>
      <c r="N35" s="67"/>
      <c r="O35" s="67"/>
      <c r="P35" s="21">
        <f t="shared" si="6"/>
        <v>10000</v>
      </c>
      <c r="Q35" s="20">
        <f t="shared" si="5"/>
        <v>0</v>
      </c>
      <c r="R35" s="11"/>
      <c r="S35" s="22">
        <v>4100</v>
      </c>
    </row>
    <row r="36" spans="1:19" ht="231" x14ac:dyDescent="0.25">
      <c r="A36" s="35">
        <v>-11</v>
      </c>
      <c r="B36" s="66" t="s">
        <v>87</v>
      </c>
      <c r="C36" s="11" t="s">
        <v>46</v>
      </c>
      <c r="D36" s="11"/>
      <c r="E36" s="11" t="s">
        <v>66</v>
      </c>
      <c r="F36" s="11" t="s">
        <v>88</v>
      </c>
      <c r="G36" s="20">
        <v>8302</v>
      </c>
      <c r="H36" s="46">
        <v>5000</v>
      </c>
      <c r="I36" s="46">
        <v>8302</v>
      </c>
      <c r="J36" s="69">
        <v>3302</v>
      </c>
      <c r="K36" s="69"/>
      <c r="L36" s="69"/>
      <c r="M36" s="69"/>
      <c r="N36" s="69"/>
      <c r="O36" s="69"/>
      <c r="P36" s="21">
        <f t="shared" si="6"/>
        <v>3302</v>
      </c>
      <c r="Q36" s="20">
        <f t="shared" si="5"/>
        <v>0</v>
      </c>
      <c r="R36" s="11"/>
      <c r="S36" s="22">
        <v>3000</v>
      </c>
    </row>
    <row r="37" spans="1:19" ht="231" x14ac:dyDescent="0.25">
      <c r="A37" s="35">
        <v>-12</v>
      </c>
      <c r="B37" s="66" t="s">
        <v>89</v>
      </c>
      <c r="C37" s="11" t="s">
        <v>46</v>
      </c>
      <c r="D37" s="11"/>
      <c r="E37" s="11" t="s">
        <v>66</v>
      </c>
      <c r="F37" s="11" t="s">
        <v>90</v>
      </c>
      <c r="G37" s="20">
        <v>29431</v>
      </c>
      <c r="H37" s="46">
        <v>22000</v>
      </c>
      <c r="I37" s="46">
        <v>29431</v>
      </c>
      <c r="J37" s="69">
        <v>5781</v>
      </c>
      <c r="K37" s="69"/>
      <c r="L37" s="69"/>
      <c r="M37" s="69"/>
      <c r="N37" s="69"/>
      <c r="O37" s="69"/>
      <c r="P37" s="21">
        <f t="shared" si="6"/>
        <v>5781</v>
      </c>
      <c r="Q37" s="20">
        <f t="shared" si="5"/>
        <v>0</v>
      </c>
      <c r="R37" s="11"/>
      <c r="S37" s="22">
        <v>3500</v>
      </c>
    </row>
    <row r="38" spans="1:19" ht="214.5" x14ac:dyDescent="0.25">
      <c r="A38" s="35">
        <v>-13</v>
      </c>
      <c r="B38" s="66" t="s">
        <v>91</v>
      </c>
      <c r="C38" s="11" t="s">
        <v>92</v>
      </c>
      <c r="D38" s="11"/>
      <c r="E38" s="11" t="s">
        <v>66</v>
      </c>
      <c r="F38" s="11" t="s">
        <v>93</v>
      </c>
      <c r="G38" s="20">
        <v>46756</v>
      </c>
      <c r="H38" s="46">
        <v>500</v>
      </c>
      <c r="I38" s="46">
        <v>46756</v>
      </c>
      <c r="J38" s="69">
        <v>15000</v>
      </c>
      <c r="K38" s="69"/>
      <c r="L38" s="69"/>
      <c r="M38" s="69"/>
      <c r="N38" s="69"/>
      <c r="O38" s="69"/>
      <c r="P38" s="21">
        <f t="shared" si="6"/>
        <v>15000</v>
      </c>
      <c r="Q38" s="20">
        <f t="shared" si="5"/>
        <v>0</v>
      </c>
      <c r="R38" s="11"/>
      <c r="S38" s="22">
        <v>8700</v>
      </c>
    </row>
    <row r="39" spans="1:19" ht="214.5" x14ac:dyDescent="0.25">
      <c r="A39" s="35">
        <v>-14</v>
      </c>
      <c r="B39" s="66" t="s">
        <v>94</v>
      </c>
      <c r="C39" s="11" t="s">
        <v>95</v>
      </c>
      <c r="D39" s="11"/>
      <c r="E39" s="11" t="s">
        <v>66</v>
      </c>
      <c r="F39" s="11" t="s">
        <v>96</v>
      </c>
      <c r="G39" s="20">
        <v>21369.300999999999</v>
      </c>
      <c r="H39" s="46">
        <v>6400</v>
      </c>
      <c r="I39" s="46">
        <v>21369.300999999999</v>
      </c>
      <c r="J39" s="69">
        <v>12000</v>
      </c>
      <c r="K39" s="69"/>
      <c r="L39" s="69"/>
      <c r="M39" s="69"/>
      <c r="N39" s="69"/>
      <c r="O39" s="69"/>
      <c r="P39" s="21">
        <f t="shared" si="6"/>
        <v>12000</v>
      </c>
      <c r="Q39" s="20">
        <f t="shared" si="5"/>
        <v>0</v>
      </c>
      <c r="R39" s="11"/>
      <c r="S39" s="22">
        <v>12000</v>
      </c>
    </row>
    <row r="40" spans="1:19" ht="214.5" x14ac:dyDescent="0.25">
      <c r="A40" s="35">
        <v>-15</v>
      </c>
      <c r="B40" s="66" t="s">
        <v>97</v>
      </c>
      <c r="C40" s="11" t="s">
        <v>98</v>
      </c>
      <c r="D40" s="11"/>
      <c r="E40" s="11" t="s">
        <v>70</v>
      </c>
      <c r="F40" s="11" t="s">
        <v>99</v>
      </c>
      <c r="G40" s="20">
        <v>25988.572</v>
      </c>
      <c r="H40" s="46">
        <v>500</v>
      </c>
      <c r="I40" s="46">
        <v>25988.572</v>
      </c>
      <c r="J40" s="67">
        <v>15000</v>
      </c>
      <c r="K40" s="67"/>
      <c r="L40" s="67"/>
      <c r="M40" s="67"/>
      <c r="N40" s="67"/>
      <c r="O40" s="67"/>
      <c r="P40" s="21">
        <f t="shared" si="6"/>
        <v>15000</v>
      </c>
      <c r="Q40" s="20">
        <f t="shared" si="5"/>
        <v>0</v>
      </c>
      <c r="R40" s="11"/>
      <c r="S40" s="22">
        <v>13500</v>
      </c>
    </row>
    <row r="41" spans="1:19" ht="247.5" x14ac:dyDescent="0.25">
      <c r="A41" s="35">
        <v>-16</v>
      </c>
      <c r="B41" s="66" t="s">
        <v>100</v>
      </c>
      <c r="C41" s="11" t="s">
        <v>101</v>
      </c>
      <c r="D41" s="11"/>
      <c r="E41" s="11" t="s">
        <v>77</v>
      </c>
      <c r="F41" s="11" t="s">
        <v>102</v>
      </c>
      <c r="G41" s="20">
        <v>62683.684999999998</v>
      </c>
      <c r="H41" s="46">
        <v>7500</v>
      </c>
      <c r="I41" s="46">
        <v>62683.684999999998</v>
      </c>
      <c r="J41" s="67">
        <v>35000</v>
      </c>
      <c r="K41" s="67"/>
      <c r="L41" s="67"/>
      <c r="M41" s="67"/>
      <c r="N41" s="67"/>
      <c r="O41" s="67"/>
      <c r="P41" s="21">
        <f t="shared" si="6"/>
        <v>35000</v>
      </c>
      <c r="Q41" s="20">
        <f t="shared" si="5"/>
        <v>0</v>
      </c>
      <c r="R41" s="11"/>
      <c r="S41" s="22">
        <v>16000</v>
      </c>
    </row>
    <row r="42" spans="1:19" ht="148.5" x14ac:dyDescent="0.25">
      <c r="A42" s="35">
        <v>-17</v>
      </c>
      <c r="B42" s="43" t="s">
        <v>103</v>
      </c>
      <c r="C42" s="45" t="s">
        <v>104</v>
      </c>
      <c r="D42" s="45"/>
      <c r="E42" s="45" t="s">
        <v>70</v>
      </c>
      <c r="F42" s="52" t="s">
        <v>105</v>
      </c>
      <c r="G42" s="46">
        <v>10600</v>
      </c>
      <c r="H42" s="46">
        <v>350</v>
      </c>
      <c r="I42" s="46">
        <v>10600</v>
      </c>
      <c r="J42" s="67">
        <v>1000</v>
      </c>
      <c r="K42" s="67"/>
      <c r="L42" s="67"/>
      <c r="M42" s="67">
        <v>8600</v>
      </c>
      <c r="N42" s="67"/>
      <c r="O42" s="67">
        <v>8600</v>
      </c>
      <c r="P42" s="21">
        <f t="shared" si="6"/>
        <v>9600</v>
      </c>
      <c r="Q42" s="20">
        <f t="shared" si="5"/>
        <v>0</v>
      </c>
      <c r="R42" s="11"/>
      <c r="S42" s="22">
        <v>0</v>
      </c>
    </row>
    <row r="43" spans="1:19" ht="214.5" x14ac:dyDescent="0.25">
      <c r="A43" s="35">
        <v>-18</v>
      </c>
      <c r="B43" s="43" t="s">
        <v>106</v>
      </c>
      <c r="C43" s="45" t="s">
        <v>107</v>
      </c>
      <c r="D43" s="45"/>
      <c r="E43" s="45" t="s">
        <v>108</v>
      </c>
      <c r="F43" s="45" t="s">
        <v>109</v>
      </c>
      <c r="G43" s="46">
        <v>29683</v>
      </c>
      <c r="H43" s="46">
        <v>15000</v>
      </c>
      <c r="I43" s="46">
        <v>29683</v>
      </c>
      <c r="J43" s="67">
        <v>14683</v>
      </c>
      <c r="K43" s="67"/>
      <c r="L43" s="67"/>
      <c r="M43" s="67"/>
      <c r="N43" s="67"/>
      <c r="O43" s="67"/>
      <c r="P43" s="21">
        <f t="shared" si="6"/>
        <v>14683</v>
      </c>
      <c r="Q43" s="20">
        <f t="shared" si="5"/>
        <v>0</v>
      </c>
      <c r="R43" s="45"/>
      <c r="S43" s="22">
        <v>1300</v>
      </c>
    </row>
    <row r="44" spans="1:19" ht="16.5" x14ac:dyDescent="0.25">
      <c r="A44" s="19"/>
      <c r="B44" s="66"/>
      <c r="C44" s="15"/>
      <c r="D44" s="15"/>
      <c r="E44" s="15"/>
      <c r="F44" s="15"/>
      <c r="G44" s="16"/>
      <c r="H44" s="16"/>
      <c r="I44" s="16"/>
      <c r="J44" s="16"/>
      <c r="K44" s="16"/>
      <c r="L44" s="16"/>
      <c r="M44" s="16"/>
      <c r="N44" s="16"/>
      <c r="O44" s="16"/>
      <c r="P44" s="21">
        <f t="shared" si="6"/>
        <v>0</v>
      </c>
      <c r="Q44" s="20">
        <f t="shared" si="5"/>
        <v>0</v>
      </c>
      <c r="R44" s="15"/>
      <c r="S44" s="22"/>
    </row>
    <row r="45" spans="1:19" ht="120.75" x14ac:dyDescent="0.25">
      <c r="A45" s="30" t="s">
        <v>110</v>
      </c>
      <c r="B45" s="30" t="s">
        <v>111</v>
      </c>
      <c r="C45" s="31"/>
      <c r="D45" s="31"/>
      <c r="E45" s="31"/>
      <c r="F45" s="31"/>
      <c r="G45" s="32">
        <f>SUM(G46:G47)</f>
        <v>42500</v>
      </c>
      <c r="H45" s="32">
        <f>SUM(H46:H47)</f>
        <v>0</v>
      </c>
      <c r="I45" s="32">
        <f>SUM(I46:I47)</f>
        <v>42500</v>
      </c>
      <c r="J45" s="32">
        <f>SUM(J46:J47)</f>
        <v>1000</v>
      </c>
      <c r="K45" s="32">
        <f t="shared" ref="K45:Q45" si="8">SUM(K46:K47)</f>
        <v>0</v>
      </c>
      <c r="L45" s="32">
        <f t="shared" si="8"/>
        <v>0</v>
      </c>
      <c r="M45" s="32">
        <f t="shared" si="8"/>
        <v>8000</v>
      </c>
      <c r="N45" s="32">
        <f t="shared" si="8"/>
        <v>0</v>
      </c>
      <c r="O45" s="32">
        <f t="shared" si="8"/>
        <v>8000</v>
      </c>
      <c r="P45" s="33">
        <f t="shared" si="8"/>
        <v>9000</v>
      </c>
      <c r="Q45" s="32">
        <f t="shared" si="8"/>
        <v>0</v>
      </c>
      <c r="R45" s="31"/>
      <c r="S45" s="34"/>
    </row>
    <row r="46" spans="1:19" ht="363" x14ac:dyDescent="0.25">
      <c r="A46" s="35">
        <v>-1</v>
      </c>
      <c r="B46" s="36" t="s">
        <v>112</v>
      </c>
      <c r="C46" s="37" t="s">
        <v>113</v>
      </c>
      <c r="D46" s="38"/>
      <c r="E46" s="70" t="s">
        <v>77</v>
      </c>
      <c r="F46" s="70" t="s">
        <v>114</v>
      </c>
      <c r="G46" s="20">
        <v>32000</v>
      </c>
      <c r="H46" s="16"/>
      <c r="I46" s="20">
        <v>32000</v>
      </c>
      <c r="J46" s="20">
        <v>500</v>
      </c>
      <c r="K46" s="20"/>
      <c r="L46" s="20"/>
      <c r="M46" s="20">
        <v>5000</v>
      </c>
      <c r="N46" s="20"/>
      <c r="O46" s="20">
        <v>5000</v>
      </c>
      <c r="P46" s="21">
        <f t="shared" si="6"/>
        <v>5500</v>
      </c>
      <c r="Q46" s="20">
        <f t="shared" si="5"/>
        <v>0</v>
      </c>
      <c r="R46" s="71"/>
      <c r="S46" s="22"/>
    </row>
    <row r="47" spans="1:19" ht="148.5" x14ac:dyDescent="0.25">
      <c r="A47" s="35">
        <v>-2</v>
      </c>
      <c r="B47" s="72" t="s">
        <v>115</v>
      </c>
      <c r="C47" s="38" t="s">
        <v>116</v>
      </c>
      <c r="D47" s="38"/>
      <c r="E47" s="38" t="s">
        <v>77</v>
      </c>
      <c r="F47" s="70" t="s">
        <v>117</v>
      </c>
      <c r="G47" s="73">
        <v>10500</v>
      </c>
      <c r="H47" s="73"/>
      <c r="I47" s="73">
        <v>10500</v>
      </c>
      <c r="J47" s="73">
        <v>500</v>
      </c>
      <c r="K47" s="73"/>
      <c r="L47" s="73"/>
      <c r="M47" s="73">
        <v>3000</v>
      </c>
      <c r="N47" s="73"/>
      <c r="O47" s="73">
        <v>3000</v>
      </c>
      <c r="P47" s="21">
        <f t="shared" si="6"/>
        <v>3500</v>
      </c>
      <c r="Q47" s="20">
        <f t="shared" si="5"/>
        <v>0</v>
      </c>
      <c r="R47" s="71"/>
      <c r="S47" s="29"/>
    </row>
    <row r="48" spans="1:19" ht="16.5" x14ac:dyDescent="0.25">
      <c r="A48" s="35"/>
      <c r="B48" s="71"/>
      <c r="C48" s="74"/>
      <c r="D48" s="74"/>
      <c r="E48" s="74"/>
      <c r="F48" s="74"/>
      <c r="G48" s="75"/>
      <c r="H48" s="75"/>
      <c r="I48" s="75"/>
      <c r="J48" s="75"/>
      <c r="K48" s="75"/>
      <c r="L48" s="75"/>
      <c r="M48" s="75"/>
      <c r="N48" s="75"/>
      <c r="O48" s="75"/>
      <c r="P48" s="21">
        <f t="shared" si="6"/>
        <v>0</v>
      </c>
      <c r="Q48" s="20">
        <f t="shared" si="5"/>
        <v>0</v>
      </c>
      <c r="R48" s="75"/>
      <c r="S48" s="29"/>
    </row>
    <row r="49" spans="1:19" ht="276" x14ac:dyDescent="0.25">
      <c r="A49" s="76">
        <v>4</v>
      </c>
      <c r="B49" s="30" t="s">
        <v>118</v>
      </c>
      <c r="C49" s="38"/>
      <c r="D49" s="38"/>
      <c r="E49" s="38"/>
      <c r="F49" s="70"/>
      <c r="G49" s="26">
        <f>SUM(G50:G61)</f>
        <v>1145598.6940000001</v>
      </c>
      <c r="H49" s="26">
        <f t="shared" ref="H49:I49" si="9">SUM(H50:H61)</f>
        <v>0</v>
      </c>
      <c r="I49" s="26">
        <f t="shared" si="9"/>
        <v>919517</v>
      </c>
      <c r="J49" s="26">
        <f>SUM(J50:J61)</f>
        <v>7800</v>
      </c>
      <c r="K49" s="26">
        <f t="shared" ref="K49:Q49" si="10">SUM(K50:K61)</f>
        <v>0</v>
      </c>
      <c r="L49" s="26">
        <f t="shared" si="10"/>
        <v>0</v>
      </c>
      <c r="M49" s="26">
        <f t="shared" si="10"/>
        <v>80000</v>
      </c>
      <c r="N49" s="26">
        <f t="shared" si="10"/>
        <v>0</v>
      </c>
      <c r="O49" s="26">
        <f t="shared" si="10"/>
        <v>80000</v>
      </c>
      <c r="P49" s="77">
        <f t="shared" si="10"/>
        <v>87800</v>
      </c>
      <c r="Q49" s="26">
        <f t="shared" si="10"/>
        <v>0</v>
      </c>
      <c r="R49" s="78"/>
      <c r="S49" s="29"/>
    </row>
    <row r="50" spans="1:19" ht="346.5" x14ac:dyDescent="0.25">
      <c r="A50" s="35">
        <v>-1</v>
      </c>
      <c r="B50" s="72" t="s">
        <v>119</v>
      </c>
      <c r="C50" s="38" t="s">
        <v>65</v>
      </c>
      <c r="D50" s="38"/>
      <c r="E50" s="38" t="s">
        <v>77</v>
      </c>
      <c r="F50" s="70" t="s">
        <v>120</v>
      </c>
      <c r="G50" s="73">
        <v>45000</v>
      </c>
      <c r="H50" s="73"/>
      <c r="I50" s="73">
        <v>45000</v>
      </c>
      <c r="J50" s="73">
        <v>500</v>
      </c>
      <c r="K50" s="73"/>
      <c r="L50" s="73"/>
      <c r="M50" s="73"/>
      <c r="N50" s="73"/>
      <c r="O50" s="73"/>
      <c r="P50" s="21">
        <f t="shared" si="6"/>
        <v>500</v>
      </c>
      <c r="Q50" s="20">
        <f t="shared" si="5"/>
        <v>0</v>
      </c>
      <c r="R50" s="71"/>
      <c r="S50" s="29"/>
    </row>
    <row r="51" spans="1:19" ht="264" x14ac:dyDescent="0.25">
      <c r="A51" s="35">
        <v>-2</v>
      </c>
      <c r="B51" s="72" t="s">
        <v>121</v>
      </c>
      <c r="C51" s="38" t="s">
        <v>65</v>
      </c>
      <c r="D51" s="38"/>
      <c r="E51" s="38" t="s">
        <v>77</v>
      </c>
      <c r="F51" s="70" t="s">
        <v>122</v>
      </c>
      <c r="G51" s="73">
        <v>19800</v>
      </c>
      <c r="H51" s="73"/>
      <c r="I51" s="73">
        <v>19800</v>
      </c>
      <c r="J51" s="73">
        <v>300</v>
      </c>
      <c r="K51" s="73"/>
      <c r="L51" s="73"/>
      <c r="M51" s="73"/>
      <c r="N51" s="73"/>
      <c r="O51" s="73"/>
      <c r="P51" s="21">
        <f t="shared" si="6"/>
        <v>300</v>
      </c>
      <c r="Q51" s="20">
        <f t="shared" si="5"/>
        <v>0</v>
      </c>
      <c r="R51" s="71"/>
      <c r="S51" s="29"/>
    </row>
    <row r="52" spans="1:19" ht="264" x14ac:dyDescent="0.25">
      <c r="A52" s="35">
        <v>-3</v>
      </c>
      <c r="B52" s="72" t="s">
        <v>123</v>
      </c>
      <c r="C52" s="38" t="s">
        <v>65</v>
      </c>
      <c r="D52" s="38"/>
      <c r="E52" s="38" t="s">
        <v>77</v>
      </c>
      <c r="F52" s="70" t="s">
        <v>124</v>
      </c>
      <c r="G52" s="73">
        <v>18500</v>
      </c>
      <c r="H52" s="73"/>
      <c r="I52" s="73">
        <v>18500</v>
      </c>
      <c r="J52" s="73">
        <v>300</v>
      </c>
      <c r="K52" s="73"/>
      <c r="L52" s="73"/>
      <c r="M52" s="73"/>
      <c r="N52" s="73"/>
      <c r="O52" s="73"/>
      <c r="P52" s="21">
        <f t="shared" si="6"/>
        <v>300</v>
      </c>
      <c r="Q52" s="20">
        <f t="shared" si="5"/>
        <v>0</v>
      </c>
      <c r="R52" s="71"/>
      <c r="S52" s="29"/>
    </row>
    <row r="53" spans="1:19" ht="297" x14ac:dyDescent="0.25">
      <c r="A53" s="35">
        <v>-4</v>
      </c>
      <c r="B53" s="72" t="s">
        <v>125</v>
      </c>
      <c r="C53" s="38" t="s">
        <v>65</v>
      </c>
      <c r="D53" s="38"/>
      <c r="E53" s="38" t="s">
        <v>77</v>
      </c>
      <c r="F53" s="70" t="s">
        <v>126</v>
      </c>
      <c r="G53" s="73">
        <v>45000</v>
      </c>
      <c r="H53" s="73"/>
      <c r="I53" s="73">
        <v>45000</v>
      </c>
      <c r="J53" s="73">
        <v>500</v>
      </c>
      <c r="K53" s="73"/>
      <c r="L53" s="73"/>
      <c r="M53" s="73"/>
      <c r="N53" s="73"/>
      <c r="O53" s="73"/>
      <c r="P53" s="21">
        <f t="shared" si="6"/>
        <v>500</v>
      </c>
      <c r="Q53" s="20">
        <f t="shared" si="5"/>
        <v>0</v>
      </c>
      <c r="R53" s="71"/>
      <c r="S53" s="29"/>
    </row>
    <row r="54" spans="1:19" ht="330" x14ac:dyDescent="0.25">
      <c r="A54" s="35">
        <v>-5</v>
      </c>
      <c r="B54" s="72" t="s">
        <v>127</v>
      </c>
      <c r="C54" s="38" t="s">
        <v>65</v>
      </c>
      <c r="D54" s="38"/>
      <c r="E54" s="38" t="s">
        <v>70</v>
      </c>
      <c r="F54" s="70" t="s">
        <v>128</v>
      </c>
      <c r="G54" s="73">
        <v>26000</v>
      </c>
      <c r="H54" s="73"/>
      <c r="I54" s="73">
        <v>26000</v>
      </c>
      <c r="J54" s="73">
        <v>300</v>
      </c>
      <c r="K54" s="73"/>
      <c r="L54" s="73"/>
      <c r="M54" s="73">
        <v>5000</v>
      </c>
      <c r="N54" s="73"/>
      <c r="O54" s="73">
        <v>5000</v>
      </c>
      <c r="P54" s="21">
        <f t="shared" si="6"/>
        <v>5300</v>
      </c>
      <c r="Q54" s="20">
        <f t="shared" si="5"/>
        <v>0</v>
      </c>
      <c r="R54" s="71"/>
      <c r="S54" s="29"/>
    </row>
    <row r="55" spans="1:19" ht="247.5" x14ac:dyDescent="0.25">
      <c r="A55" s="35">
        <v>-6</v>
      </c>
      <c r="B55" s="72" t="s">
        <v>129</v>
      </c>
      <c r="C55" s="38" t="s">
        <v>65</v>
      </c>
      <c r="D55" s="38"/>
      <c r="E55" s="38" t="s">
        <v>130</v>
      </c>
      <c r="F55" s="70" t="s">
        <v>131</v>
      </c>
      <c r="G55" s="73">
        <v>88000</v>
      </c>
      <c r="H55" s="73"/>
      <c r="I55" s="73">
        <v>88000</v>
      </c>
      <c r="J55" s="73">
        <v>700</v>
      </c>
      <c r="K55" s="73"/>
      <c r="L55" s="73"/>
      <c r="M55" s="73"/>
      <c r="N55" s="73"/>
      <c r="O55" s="73"/>
      <c r="P55" s="21">
        <f t="shared" si="6"/>
        <v>700</v>
      </c>
      <c r="Q55" s="20">
        <f t="shared" si="5"/>
        <v>0</v>
      </c>
      <c r="R55" s="71"/>
      <c r="S55" s="29"/>
    </row>
    <row r="56" spans="1:19" ht="231" x14ac:dyDescent="0.25">
      <c r="A56" s="35">
        <v>-7</v>
      </c>
      <c r="B56" s="72" t="s">
        <v>132</v>
      </c>
      <c r="C56" s="38" t="s">
        <v>65</v>
      </c>
      <c r="D56" s="38"/>
      <c r="E56" s="38" t="s">
        <v>77</v>
      </c>
      <c r="F56" s="70" t="s">
        <v>133</v>
      </c>
      <c r="G56" s="73">
        <v>115000</v>
      </c>
      <c r="H56" s="73"/>
      <c r="I56" s="73">
        <v>115000</v>
      </c>
      <c r="J56" s="73">
        <v>700</v>
      </c>
      <c r="K56" s="73"/>
      <c r="L56" s="73"/>
      <c r="M56" s="73"/>
      <c r="N56" s="73"/>
      <c r="O56" s="73"/>
      <c r="P56" s="21">
        <f t="shared" si="6"/>
        <v>700</v>
      </c>
      <c r="Q56" s="20">
        <f t="shared" si="5"/>
        <v>0</v>
      </c>
      <c r="R56" s="71"/>
      <c r="S56" s="29"/>
    </row>
    <row r="57" spans="1:19" ht="264" x14ac:dyDescent="0.25">
      <c r="A57" s="35">
        <v>-8</v>
      </c>
      <c r="B57" s="72" t="s">
        <v>134</v>
      </c>
      <c r="C57" s="38" t="s">
        <v>65</v>
      </c>
      <c r="D57" s="38"/>
      <c r="E57" s="38" t="s">
        <v>130</v>
      </c>
      <c r="F57" s="70" t="s">
        <v>135</v>
      </c>
      <c r="G57" s="73">
        <v>50000</v>
      </c>
      <c r="H57" s="73"/>
      <c r="I57" s="73">
        <v>50000</v>
      </c>
      <c r="J57" s="73">
        <v>500</v>
      </c>
      <c r="K57" s="73"/>
      <c r="L57" s="73"/>
      <c r="M57" s="73"/>
      <c r="N57" s="73"/>
      <c r="O57" s="73"/>
      <c r="P57" s="21">
        <f t="shared" si="6"/>
        <v>500</v>
      </c>
      <c r="Q57" s="20">
        <f t="shared" si="5"/>
        <v>0</v>
      </c>
      <c r="R57" s="71"/>
      <c r="S57" s="29"/>
    </row>
    <row r="58" spans="1:19" ht="247.5" x14ac:dyDescent="0.25">
      <c r="A58" s="35">
        <v>-9</v>
      </c>
      <c r="B58" s="72" t="s">
        <v>136</v>
      </c>
      <c r="C58" s="38" t="s">
        <v>65</v>
      </c>
      <c r="D58" s="38"/>
      <c r="E58" s="38" t="s">
        <v>137</v>
      </c>
      <c r="F58" s="70" t="s">
        <v>138</v>
      </c>
      <c r="G58" s="73">
        <v>550000</v>
      </c>
      <c r="H58" s="73"/>
      <c r="I58" s="73">
        <v>300000</v>
      </c>
      <c r="J58" s="73">
        <v>2000</v>
      </c>
      <c r="K58" s="73"/>
      <c r="L58" s="73"/>
      <c r="M58" s="73"/>
      <c r="N58" s="73"/>
      <c r="O58" s="73"/>
      <c r="P58" s="21">
        <f t="shared" si="6"/>
        <v>2000</v>
      </c>
      <c r="Q58" s="20">
        <f t="shared" si="5"/>
        <v>0</v>
      </c>
      <c r="R58" s="71"/>
      <c r="S58" s="29"/>
    </row>
    <row r="59" spans="1:19" ht="396" x14ac:dyDescent="0.25">
      <c r="A59" s="35">
        <v>-10</v>
      </c>
      <c r="B59" s="72" t="s">
        <v>139</v>
      </c>
      <c r="C59" s="38" t="s">
        <v>65</v>
      </c>
      <c r="D59" s="38"/>
      <c r="E59" s="38" t="s">
        <v>137</v>
      </c>
      <c r="F59" s="79" t="s">
        <v>140</v>
      </c>
      <c r="G59" s="73">
        <v>91245.074999999997</v>
      </c>
      <c r="H59" s="73"/>
      <c r="I59" s="73">
        <v>105917</v>
      </c>
      <c r="J59" s="73">
        <v>1000</v>
      </c>
      <c r="K59" s="73"/>
      <c r="L59" s="73"/>
      <c r="M59" s="73">
        <v>35000</v>
      </c>
      <c r="N59" s="73"/>
      <c r="O59" s="73">
        <v>35000</v>
      </c>
      <c r="P59" s="21">
        <f t="shared" si="6"/>
        <v>36000</v>
      </c>
      <c r="Q59" s="20">
        <f t="shared" si="5"/>
        <v>0</v>
      </c>
      <c r="R59" s="71"/>
      <c r="S59" s="29"/>
    </row>
    <row r="60" spans="1:19" ht="396" x14ac:dyDescent="0.25">
      <c r="A60" s="35">
        <v>-11</v>
      </c>
      <c r="B60" s="72" t="s">
        <v>141</v>
      </c>
      <c r="C60" s="38" t="s">
        <v>65</v>
      </c>
      <c r="D60" s="38"/>
      <c r="E60" s="38" t="s">
        <v>130</v>
      </c>
      <c r="F60" s="79" t="s">
        <v>142</v>
      </c>
      <c r="G60" s="73">
        <v>45055.877</v>
      </c>
      <c r="H60" s="73"/>
      <c r="I60" s="73">
        <v>53000</v>
      </c>
      <c r="J60" s="73">
        <v>500</v>
      </c>
      <c r="K60" s="73"/>
      <c r="L60" s="73"/>
      <c r="M60" s="73">
        <v>20000</v>
      </c>
      <c r="N60" s="73"/>
      <c r="O60" s="73">
        <v>20000</v>
      </c>
      <c r="P60" s="21">
        <f t="shared" si="6"/>
        <v>20500</v>
      </c>
      <c r="Q60" s="20">
        <f t="shared" si="5"/>
        <v>0</v>
      </c>
      <c r="R60" s="71"/>
      <c r="S60" s="29"/>
    </row>
    <row r="61" spans="1:19" ht="396" x14ac:dyDescent="0.25">
      <c r="A61" s="35">
        <v>-12</v>
      </c>
      <c r="B61" s="72" t="s">
        <v>143</v>
      </c>
      <c r="C61" s="38" t="s">
        <v>65</v>
      </c>
      <c r="D61" s="38"/>
      <c r="E61" s="38" t="s">
        <v>130</v>
      </c>
      <c r="F61" s="79" t="s">
        <v>144</v>
      </c>
      <c r="G61" s="73">
        <v>51997.741999999998</v>
      </c>
      <c r="H61" s="75"/>
      <c r="I61" s="73">
        <v>53300</v>
      </c>
      <c r="J61" s="73">
        <v>500</v>
      </c>
      <c r="K61" s="73"/>
      <c r="L61" s="73"/>
      <c r="M61" s="73">
        <v>20000</v>
      </c>
      <c r="N61" s="73"/>
      <c r="O61" s="73">
        <v>20000</v>
      </c>
      <c r="P61" s="21">
        <f t="shared" si="6"/>
        <v>20500</v>
      </c>
      <c r="Q61" s="20">
        <f>K61+N61</f>
        <v>0</v>
      </c>
      <c r="R61" s="71"/>
      <c r="S61" s="29"/>
    </row>
    <row r="62" spans="1:19" ht="16.5" x14ac:dyDescent="0.25">
      <c r="A62" s="78"/>
      <c r="B62" s="78"/>
      <c r="C62" s="78"/>
      <c r="D62" s="78"/>
      <c r="E62" s="78"/>
      <c r="F62" s="78"/>
      <c r="G62" s="75"/>
      <c r="H62" s="75"/>
      <c r="I62" s="75"/>
      <c r="J62" s="75"/>
      <c r="K62" s="75"/>
      <c r="L62" s="75"/>
      <c r="M62" s="75"/>
      <c r="N62" s="75"/>
      <c r="O62" s="75"/>
      <c r="P62" s="17"/>
      <c r="Q62" s="16">
        <f t="shared" si="2"/>
        <v>0</v>
      </c>
      <c r="R62" s="78"/>
      <c r="S62" s="29"/>
    </row>
    <row r="63" spans="1:19" ht="16.5" x14ac:dyDescent="0.25">
      <c r="A63" s="76" t="s">
        <v>145</v>
      </c>
      <c r="B63" s="76" t="s">
        <v>146</v>
      </c>
      <c r="C63" s="76"/>
      <c r="D63" s="76"/>
      <c r="E63" s="76"/>
      <c r="F63" s="76"/>
      <c r="G63" s="28"/>
      <c r="H63" s="26">
        <v>10000</v>
      </c>
      <c r="I63" s="26">
        <v>15000</v>
      </c>
      <c r="J63" s="26">
        <v>5000</v>
      </c>
      <c r="K63" s="26"/>
      <c r="L63" s="26"/>
      <c r="M63" s="26"/>
      <c r="N63" s="26"/>
      <c r="O63" s="26"/>
      <c r="P63" s="17">
        <f>J63+M63</f>
        <v>5000</v>
      </c>
      <c r="Q63" s="16">
        <f t="shared" si="2"/>
        <v>0</v>
      </c>
      <c r="R63" s="76"/>
      <c r="S63" s="29">
        <v>5000</v>
      </c>
    </row>
    <row r="64" spans="1:19" ht="82.5" x14ac:dyDescent="0.25">
      <c r="A64" s="76" t="s">
        <v>147</v>
      </c>
      <c r="B64" s="24" t="s">
        <v>148</v>
      </c>
      <c r="C64" s="78"/>
      <c r="D64" s="78"/>
      <c r="E64" s="78"/>
      <c r="F64" s="78"/>
      <c r="G64" s="75"/>
      <c r="H64" s="26">
        <v>66000</v>
      </c>
      <c r="I64" s="26">
        <v>76000</v>
      </c>
      <c r="J64" s="26">
        <v>5000</v>
      </c>
      <c r="K64" s="26"/>
      <c r="L64" s="26"/>
      <c r="M64" s="26"/>
      <c r="N64" s="26"/>
      <c r="O64" s="26"/>
      <c r="P64" s="17">
        <f>J64+M64</f>
        <v>5000</v>
      </c>
      <c r="Q64" s="16">
        <f t="shared" si="2"/>
        <v>0</v>
      </c>
      <c r="R64" s="78"/>
      <c r="S64" s="29">
        <v>5000</v>
      </c>
    </row>
    <row r="65" spans="1:19" ht="16.5" x14ac:dyDescent="0.25">
      <c r="A65" s="76" t="s">
        <v>149</v>
      </c>
      <c r="B65" s="76" t="s">
        <v>150</v>
      </c>
      <c r="C65" s="76"/>
      <c r="D65" s="76"/>
      <c r="E65" s="76"/>
      <c r="F65" s="76"/>
      <c r="G65" s="28"/>
      <c r="H65" s="28"/>
      <c r="I65" s="26">
        <v>85990</v>
      </c>
      <c r="J65" s="26">
        <v>182046.3</v>
      </c>
      <c r="K65" s="26"/>
      <c r="L65" s="26"/>
      <c r="M65" s="26">
        <v>-99600</v>
      </c>
      <c r="N65" s="26"/>
      <c r="O65" s="26">
        <v>-99600</v>
      </c>
      <c r="P65" s="17">
        <f>J65+M65</f>
        <v>82446.299999999988</v>
      </c>
      <c r="Q65" s="16">
        <f t="shared" si="2"/>
        <v>0</v>
      </c>
      <c r="R65" s="76"/>
      <c r="S65" s="80"/>
    </row>
    <row r="66" spans="1:19" ht="16.5" x14ac:dyDescent="0.25">
      <c r="A66" s="78"/>
      <c r="B66" s="78"/>
      <c r="C66" s="78"/>
      <c r="D66" s="78"/>
      <c r="E66" s="78"/>
      <c r="F66" s="78"/>
      <c r="G66" s="78"/>
      <c r="H66" s="78"/>
      <c r="I66" s="78"/>
      <c r="J66" s="78"/>
      <c r="K66" s="78"/>
      <c r="L66" s="78"/>
      <c r="M66" s="78"/>
      <c r="N66" s="78"/>
      <c r="O66" s="78"/>
      <c r="P66" s="78"/>
      <c r="Q66" s="78"/>
      <c r="R66" s="78"/>
      <c r="S66" s="78"/>
    </row>
  </sheetData>
  <mergeCells count="27">
    <mergeCell ref="Q6:Q9"/>
    <mergeCell ref="J8:J9"/>
    <mergeCell ref="K8:K9"/>
    <mergeCell ref="L8:L9"/>
    <mergeCell ref="M8:M9"/>
    <mergeCell ref="N8:N9"/>
    <mergeCell ref="O8:O9"/>
    <mergeCell ref="I4:I9"/>
    <mergeCell ref="J4:O5"/>
    <mergeCell ref="P4:Q5"/>
    <mergeCell ref="R4:R9"/>
    <mergeCell ref="S4:S9"/>
    <mergeCell ref="F6:F9"/>
    <mergeCell ref="G6:G9"/>
    <mergeCell ref="J6:L7"/>
    <mergeCell ref="M6:O7"/>
    <mergeCell ref="P6:P9"/>
    <mergeCell ref="A1:R1"/>
    <mergeCell ref="C2:N2"/>
    <mergeCell ref="A3:R3"/>
    <mergeCell ref="A4:A9"/>
    <mergeCell ref="B4:B9"/>
    <mergeCell ref="C4:C9"/>
    <mergeCell ref="D4:D9"/>
    <mergeCell ref="E4:E9"/>
    <mergeCell ref="F4:G5"/>
    <mergeCell ref="H4:H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A31A7216927A44A36D676C4E433737" ma:contentTypeVersion="1" ma:contentTypeDescription="Create a new document." ma:contentTypeScope="" ma:versionID="9621383b6c18c7234dee37c5287e4110">
  <xsd:schema xmlns:xsd="http://www.w3.org/2001/XMLSchema" xmlns:xs="http://www.w3.org/2001/XMLSchema" xmlns:p="http://schemas.microsoft.com/office/2006/metadata/properties" xmlns:ns2="92bb8be5-704a-4386-9995-e214aebbf612" targetNamespace="http://schemas.microsoft.com/office/2006/metadata/properties" ma:root="true" ma:fieldsID="c59662fc8c85578078749358f4654b78" ns2:_="">
    <xsd:import namespace="92bb8be5-704a-4386-9995-e214aebbf61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bb8be5-704a-4386-9995-e214aebbf61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3A2DE0-04AF-4F66-8EDA-239F2A0FAD25}"/>
</file>

<file path=customXml/itemProps2.xml><?xml version="1.0" encoding="utf-8"?>
<ds:datastoreItem xmlns:ds="http://schemas.openxmlformats.org/officeDocument/2006/customXml" ds:itemID="{A1F5D0DA-6284-4E87-BFCA-B0CAC4A7188D}"/>
</file>

<file path=customXml/itemProps3.xml><?xml version="1.0" encoding="utf-8"?>
<ds:datastoreItem xmlns:ds="http://schemas.openxmlformats.org/officeDocument/2006/customXml" ds:itemID="{002751E7-D660-49C7-BFB2-6D27A2EAD0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2023-11-10T06:44:03Z</dcterms:created>
  <dcterms:modified xsi:type="dcterms:W3CDTF">2023-11-10T06:45:27Z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0x010100FBA31A7216927A44A36D676C4E433737</vt:lpwstr>
  </property>
</Properties>
</file>